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5976d147fe331245/Desktop/SHS Files/ASC Checklists/"/>
    </mc:Choice>
  </mc:AlternateContent>
  <xr:revisionPtr revIDLastSave="0" documentId="8_{E2B03EB0-C16B-485C-A757-528E5A7AD47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ection Hazards" sheetId="1" r:id="rId1"/>
    <sheet name="Procedural Hazard ASC" sheetId="6" r:id="rId2"/>
    <sheet name="Procedural Hazards ASC 2" sheetId="2" r:id="rId3"/>
    <sheet name="Compliance" sheetId="3" r:id="rId4"/>
    <sheet name="Exposur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6" l="1"/>
  <c r="I8" i="6"/>
  <c r="E36" i="6"/>
  <c r="D36" i="6"/>
  <c r="A36" i="6"/>
  <c r="H34" i="6"/>
  <c r="G34" i="6"/>
  <c r="F34" i="6"/>
  <c r="E34" i="6"/>
  <c r="D34" i="6"/>
  <c r="C34" i="6"/>
  <c r="B34" i="6"/>
  <c r="I33" i="6"/>
  <c r="I32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7" i="6"/>
  <c r="I10" i="3"/>
  <c r="I7" i="3"/>
  <c r="B16" i="3"/>
  <c r="C18" i="3"/>
  <c r="D29" i="1"/>
  <c r="C29" i="1" s="1"/>
  <c r="I14" i="2"/>
  <c r="I15" i="2"/>
  <c r="I13" i="2"/>
  <c r="C36" i="6" l="1"/>
  <c r="I34" i="6" s="1"/>
  <c r="I26" i="1"/>
  <c r="I22" i="5" l="1"/>
  <c r="I25" i="1"/>
  <c r="H16" i="3" l="1"/>
  <c r="G16" i="3"/>
  <c r="F16" i="3"/>
  <c r="E16" i="3"/>
  <c r="D16" i="3"/>
  <c r="C16" i="3"/>
  <c r="H25" i="2"/>
  <c r="G25" i="2"/>
  <c r="F25" i="2"/>
  <c r="E25" i="2"/>
  <c r="D25" i="2"/>
  <c r="C25" i="2"/>
  <c r="B25" i="2"/>
  <c r="H27" i="1"/>
  <c r="G27" i="1"/>
  <c r="F27" i="1"/>
  <c r="E27" i="1"/>
  <c r="B27" i="1"/>
  <c r="C27" i="1"/>
  <c r="D27" i="1"/>
  <c r="I14" i="1"/>
  <c r="I12" i="3" l="1"/>
  <c r="I9" i="2"/>
  <c r="I19" i="2"/>
  <c r="E26" i="5" l="1"/>
  <c r="D26" i="5"/>
  <c r="A26" i="5"/>
  <c r="H24" i="5"/>
  <c r="G24" i="5"/>
  <c r="F24" i="5"/>
  <c r="E24" i="5"/>
  <c r="D24" i="5"/>
  <c r="C24" i="5"/>
  <c r="B24" i="5"/>
  <c r="I23" i="5"/>
  <c r="I21" i="5"/>
  <c r="I20" i="5"/>
  <c r="I19" i="5"/>
  <c r="I18" i="5"/>
  <c r="I17" i="5"/>
  <c r="I16" i="5"/>
  <c r="I15" i="5"/>
  <c r="I14" i="5"/>
  <c r="I13" i="5"/>
  <c r="I12" i="5"/>
  <c r="I10" i="5"/>
  <c r="I9" i="5"/>
  <c r="I8" i="5" s="1"/>
  <c r="C26" i="5" l="1"/>
  <c r="I24" i="5" s="1"/>
  <c r="D18" i="3"/>
  <c r="B18" i="3" s="1"/>
  <c r="A18" i="3"/>
  <c r="I15" i="3"/>
  <c r="I14" i="3"/>
  <c r="I13" i="3"/>
  <c r="I11" i="3"/>
  <c r="I9" i="3"/>
  <c r="I8" i="3"/>
  <c r="I6" i="3"/>
  <c r="E27" i="2"/>
  <c r="D27" i="2"/>
  <c r="A27" i="2"/>
  <c r="I24" i="2"/>
  <c r="I23" i="2"/>
  <c r="I21" i="2"/>
  <c r="I20" i="2"/>
  <c r="I18" i="2"/>
  <c r="I17" i="2"/>
  <c r="I16" i="2"/>
  <c r="I12" i="2"/>
  <c r="I11" i="2"/>
  <c r="I10" i="2"/>
  <c r="I8" i="2"/>
  <c r="E29" i="1"/>
  <c r="A29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7" i="1"/>
  <c r="I16" i="3" l="1"/>
  <c r="I27" i="1"/>
  <c r="C27" i="2"/>
  <c r="I25" i="2" s="1"/>
</calcChain>
</file>

<file path=xl/sharedStrings.xml><?xml version="1.0" encoding="utf-8"?>
<sst xmlns="http://schemas.openxmlformats.org/spreadsheetml/2006/main" count="258" uniqueCount="146">
  <si>
    <t>EVENT</t>
  </si>
  <si>
    <t>PROBABILITY</t>
  </si>
  <si>
    <t>HUMAN IMPACT</t>
  </si>
  <si>
    <t>PROPERTY IMPACT</t>
  </si>
  <si>
    <t>BUSINESS IMPACT</t>
  </si>
  <si>
    <t>PREPARED-NESS</t>
  </si>
  <si>
    <t>INTERNAL RESPONSE</t>
  </si>
  <si>
    <t>EXTERNAL RESPONSE</t>
  </si>
  <si>
    <t>RISK</t>
  </si>
  <si>
    <t>Infection Hazards</t>
  </si>
  <si>
    <t>Likelihood these will be present in your patient population</t>
  </si>
  <si>
    <t>Severity of this type infection</t>
  </si>
  <si>
    <t>Additional Cleaning / Isolation / Staffing Needs Due to this Infection</t>
  </si>
  <si>
    <t>Increased length of stay / cost to the facility due to this infection</t>
  </si>
  <si>
    <t>Identification of this disease / infection, Plan for caring for this type patient</t>
  </si>
  <si>
    <t>Staff Knowledge / internal support of plan for this particular disease / infection</t>
  </si>
  <si>
    <t>External Support for this type infection / disease- Public Health, Mutual Aid, Gov. Agencies, etc.</t>
  </si>
  <si>
    <t>Relative threat* to this facility</t>
  </si>
  <si>
    <t xml:space="preserve">SCORE                              </t>
  </si>
  <si>
    <t xml:space="preserve">0 = N/A                                    1 = Low                                    2 = Moderate                      3 = High     </t>
  </si>
  <si>
    <t xml:space="preserve">0 = N/A                  1 = Low                  2 = Moderate            3 = High     </t>
  </si>
  <si>
    <t xml:space="preserve">0 = N/A                   1 = Low                   2 = Moderate            3 = High     </t>
  </si>
  <si>
    <t xml:space="preserve">0 = N/A                    1 = Low                   2 = Moderate            3 = High     </t>
  </si>
  <si>
    <t>0 = N/A                       1 = High                     2 = Moderate           3 = Low or none</t>
  </si>
  <si>
    <t>0 = N/A                      1 = High                     2 = Moderate               3 = Low or none</t>
  </si>
  <si>
    <t>0 = N/A                            1 = High                     2 = Moderate               3 = Low or none</t>
  </si>
  <si>
    <t>0 - 100%</t>
  </si>
  <si>
    <t>Special Populations</t>
  </si>
  <si>
    <t>MDRO's</t>
  </si>
  <si>
    <t>Tuberculosis</t>
  </si>
  <si>
    <t>Hepatitis A</t>
  </si>
  <si>
    <t>Hepatitis B</t>
  </si>
  <si>
    <t>Hepatitis C</t>
  </si>
  <si>
    <t>HIV</t>
  </si>
  <si>
    <t>Enteric Organisms</t>
  </si>
  <si>
    <t>Influenza</t>
  </si>
  <si>
    <t>RSV</t>
  </si>
  <si>
    <t>ZIKA</t>
  </si>
  <si>
    <t>C. difficile</t>
  </si>
  <si>
    <t>Chickenpox</t>
  </si>
  <si>
    <t>Measles</t>
  </si>
  <si>
    <t>Mumps</t>
  </si>
  <si>
    <t>Rubella</t>
  </si>
  <si>
    <t>Pertussis</t>
  </si>
  <si>
    <t xml:space="preserve">Epidemics / Pandemics </t>
  </si>
  <si>
    <t>AVERAGE SCORE</t>
  </si>
  <si>
    <t>*Threat increases with percentage.</t>
  </si>
  <si>
    <t>RISK  =  PROBABILITY * SEVERITY</t>
  </si>
  <si>
    <t>Ordinal Scale Risk % Levels   0-29 Low, 30-59 moderate, 60-above High</t>
  </si>
  <si>
    <t>SEVERITY = (MAGNITUDE - MITIGATION)</t>
  </si>
  <si>
    <t>Procedural Hazards</t>
  </si>
  <si>
    <t>Likelihood this type infection / problems with this process will occur in our facility</t>
  </si>
  <si>
    <t>Severity of this for the patient</t>
  </si>
  <si>
    <t>Additional Cleaning / Isolation / Staffing Needs Due to this Infection / Problem</t>
  </si>
  <si>
    <t xml:space="preserve">Increased length of stay / cost to the facility due to this infection / problem </t>
  </si>
  <si>
    <t>Identification &amp; Prevention of this disease / infection / process problem in place</t>
  </si>
  <si>
    <t>Staff Knowledge &amp; compliance of plan for prevention of this particular problem</t>
  </si>
  <si>
    <t>External Support/ Regulations for this type procedure problem - Public Health, VMM, Gov. Agencies, etc.</t>
  </si>
  <si>
    <t>Relative threat*</t>
  </si>
  <si>
    <t xml:space="preserve">0 = N/A                     1 = Low                  2 = Moderate            3 = High     </t>
  </si>
  <si>
    <t>OB/GYN Procedures</t>
  </si>
  <si>
    <t>Equipment Related Infections:</t>
  </si>
  <si>
    <t>Appropriate Storage of Supplies</t>
  </si>
  <si>
    <t>Separation of Clean/Dirty Items</t>
  </si>
  <si>
    <t>Environmental Related Infections</t>
  </si>
  <si>
    <t>Construction and compliance with required ICRA Measures</t>
  </si>
  <si>
    <t>Compliance</t>
  </si>
  <si>
    <t>Likelihood noncompliance with this will occur</t>
  </si>
  <si>
    <t>Possibility of infection to related to noncompliance</t>
  </si>
  <si>
    <t>Additional resources needed if noncompliance occurs</t>
  </si>
  <si>
    <t>Noncompliance could lead to increased length of stay, litigation, cost to the facility</t>
  </si>
  <si>
    <t>Monitoring for compliance of this process in place</t>
  </si>
  <si>
    <t xml:space="preserve">Internal support to increase compliance with this </t>
  </si>
  <si>
    <t xml:space="preserve">0 = N/A                        1 = Low                     2 = Moderate            3 = High     </t>
  </si>
  <si>
    <t>0 = N/A                                      1       = High                                             2 = Moderate                         3 = Low or none</t>
  </si>
  <si>
    <t>Hand Hygiene</t>
  </si>
  <si>
    <t>Isolation Procedures</t>
  </si>
  <si>
    <t>Safe Injection Practices</t>
  </si>
  <si>
    <t>Employee Health:</t>
  </si>
  <si>
    <t>Employee Exposure Notification</t>
  </si>
  <si>
    <t xml:space="preserve">AVERAGE </t>
  </si>
  <si>
    <t>RISK  =      PROBABILITY    *      SEVERITY</t>
  </si>
  <si>
    <t>Likelihood this type exposure will occur</t>
  </si>
  <si>
    <t>Severity to employee / patient if this exposure occurs</t>
  </si>
  <si>
    <t>Additional resources needed if this exposure occurs</t>
  </si>
  <si>
    <t>Exposure could lead to increased length of stay, litigation, cost to the facility (worker's comp)</t>
  </si>
  <si>
    <t>Prevention / Identification of Exposure in place</t>
  </si>
  <si>
    <t>Staff knowledge of prevention measures for this type of exposure &amp; internal support if it occurs</t>
  </si>
  <si>
    <t>Outside support if this type exposure occurs:  CDC, VMM, Mutual Aids, Gov. Agencies, Exposure Hotline, etc.</t>
  </si>
  <si>
    <t xml:space="preserve">0 = N/A                 
1 = Low                  
2 = Moderate            
3 = High     </t>
  </si>
  <si>
    <t xml:space="preserve">0 = N/A                  
1 = Low                  
2 = Moderate            
3 = High     </t>
  </si>
  <si>
    <t xml:space="preserve">0 = N/A                   
1 = Low                   
2 = Moderate            
3 = High     </t>
  </si>
  <si>
    <t xml:space="preserve">0 = N/A                    
1 = Low                   
2 = Moderate            
3 = High     </t>
  </si>
  <si>
    <t>0 = N/A                       
1 = High                     
2 = Moderate           
3 = Low or none</t>
  </si>
  <si>
    <t>0 = N/A                      
1 = High                     
2 = Moderate               
3 = Low or none</t>
  </si>
  <si>
    <t>0 = N/A                            
1 = High                          
2 = Moderate                 
3 = Low or none</t>
  </si>
  <si>
    <t>Sharps Injuries</t>
  </si>
  <si>
    <t>Infectious Disease Exposures</t>
  </si>
  <si>
    <t>Outbreaks (Internal)</t>
  </si>
  <si>
    <t>Epidemic (Influx of Infectious Patients)</t>
  </si>
  <si>
    <t>Bioterrorism Event</t>
  </si>
  <si>
    <t xml:space="preserve">0 = N/A                     1 = Low                     2 = Moderate            3 = High     </t>
  </si>
  <si>
    <t xml:space="preserve">0 = N/A                        1 = Low                        2 = Moderate            3 = High     </t>
  </si>
  <si>
    <t>0 = N/A                            1 = High                           2 = Moderate               3 = Low or none</t>
  </si>
  <si>
    <t>0 = N/A                                 1 = High                                       2 = Moderate                    3 = Low or none</t>
  </si>
  <si>
    <t>SSI's and device related</t>
  </si>
  <si>
    <t>Single Use Devices</t>
  </si>
  <si>
    <t xml:space="preserve">EVS Cleaning &amp; Disinfection </t>
  </si>
  <si>
    <t>Knee Prosthesis</t>
  </si>
  <si>
    <t xml:space="preserve">High Level Disinfection, </t>
  </si>
  <si>
    <t xml:space="preserve">0 = N/A                           1 = Low                  2 = Moderate            3 = High     </t>
  </si>
  <si>
    <t xml:space="preserve">0 = N/A                          1 = Low                         2 = Moderate            3 = High     </t>
  </si>
  <si>
    <t xml:space="preserve">Sexually Transmitted Disease </t>
  </si>
  <si>
    <t>Covid - 19</t>
  </si>
  <si>
    <t>Novel Coronovirus/Covid - 19</t>
  </si>
  <si>
    <t xml:space="preserve">Sterilization </t>
  </si>
  <si>
    <t xml:space="preserve">Notification of Infections to other facilities </t>
  </si>
  <si>
    <t xml:space="preserve">Reportable Infection to NHSN and to State and Federal agencies </t>
  </si>
  <si>
    <t>Emergency Preparedness</t>
  </si>
  <si>
    <t xml:space="preserve">COVID Vaccinations </t>
  </si>
  <si>
    <t>Rectal Procedures</t>
  </si>
  <si>
    <t>Hip Procedures</t>
  </si>
  <si>
    <t>Colon  Procedures</t>
  </si>
  <si>
    <t>Breast  Procedures</t>
  </si>
  <si>
    <t>Thyroid/Parathyroid Procedures</t>
  </si>
  <si>
    <t xml:space="preserve">                Exposures</t>
  </si>
  <si>
    <t>External agencies that encourage compliance with this:  OSHA, ASCA, AAAHC, CDC, CMS etc.</t>
  </si>
  <si>
    <t>0 = N/A                          1 = High                          2 = Moderate              3 = Low or none</t>
  </si>
  <si>
    <t xml:space="preserve"> 2024 Infection Prevention  Ambulatory Surgery Centers  and Infection Hazards RISK ANALYSIS </t>
  </si>
  <si>
    <t>Gallblader</t>
  </si>
  <si>
    <t>Eye Procedures</t>
  </si>
  <si>
    <t>General Procedures</t>
  </si>
  <si>
    <t>Gastroenterology Procedures</t>
  </si>
  <si>
    <t>Renal Lithritopsy Procedures</t>
  </si>
  <si>
    <t>Urology  Procedures</t>
  </si>
  <si>
    <t>ENT Procedures</t>
  </si>
  <si>
    <t>Pain Procedures</t>
  </si>
  <si>
    <t>Dermatology Procedures</t>
  </si>
  <si>
    <t>Pediatric Procedures</t>
  </si>
  <si>
    <t>Plastic Procedures</t>
  </si>
  <si>
    <t>Cosmetic  Procedures</t>
  </si>
  <si>
    <t xml:space="preserve">FIT Testing </t>
  </si>
  <si>
    <t xml:space="preserve"> 2024 Infection Prevention Ambulatory Surgery Centers  and Infection Hazards RISK ANALYSIS </t>
  </si>
  <si>
    <t xml:space="preserve"> 2024 Infection Prevention Ambulatory Surgery Centers and Infection Hazards RISK ANALYSIS </t>
  </si>
  <si>
    <t xml:space="preserve"> 2024 Infection Prevention  Ambulatory Surgery Center and Infection Hazards RISK ANALYSIS </t>
  </si>
  <si>
    <t xml:space="preserve"> 2024 Infection Prevention Ambulatory Surgery Center and Infection Hazards RISK ANALYSIS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</si>
</sst>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color rgb="FF000000"/>
      <name val="Times New Roman"/>
      <family val="1"/>
    </font>
    <font>
      <i/>
      <u/>
      <sz val="10"/>
      <name val="Arial"/>
      <family val="2"/>
    </font>
    <font>
      <b/>
      <sz val="10"/>
      <color indexed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u/>
      <sz val="12"/>
      <name val="Arial"/>
      <family val="2"/>
    </font>
    <font>
      <b/>
      <sz val="12"/>
      <color indexed="9"/>
      <name val="Arial"/>
      <family val="2"/>
    </font>
    <font>
      <b/>
      <u/>
      <sz val="12"/>
      <name val="Arial"/>
      <family val="2"/>
    </font>
    <font>
      <sz val="12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 indent="1"/>
    </xf>
    <xf numFmtId="0" fontId="6" fillId="4" borderId="4" xfId="0" applyFont="1" applyFill="1" applyBorder="1" applyAlignment="1">
      <alignment horizontal="left" vertical="center" wrapText="1" indent="1"/>
    </xf>
    <xf numFmtId="0" fontId="6" fillId="4" borderId="6" xfId="0" applyFont="1" applyFill="1" applyBorder="1" applyAlignment="1">
      <alignment horizontal="left" vertical="center" wrapText="1" inden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9" fontId="3" fillId="7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>
      <alignment horizontal="left" vertical="center" wrapText="1"/>
    </xf>
    <xf numFmtId="1" fontId="3" fillId="2" borderId="8" xfId="0" applyNumberFormat="1" applyFont="1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9" fontId="3" fillId="2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/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right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wrapText="1"/>
    </xf>
    <xf numFmtId="2" fontId="1" fillId="0" borderId="28" xfId="0" applyNumberFormat="1" applyFont="1" applyBorder="1" applyAlignment="1">
      <alignment horizontal="left" vertical="center"/>
    </xf>
    <xf numFmtId="2" fontId="1" fillId="0" borderId="29" xfId="0" applyNumberFormat="1" applyFont="1" applyBorder="1" applyAlignment="1">
      <alignment horizontal="left" vertical="center"/>
    </xf>
    <xf numFmtId="2" fontId="1" fillId="0" borderId="30" xfId="0" applyNumberFormat="1" applyFont="1" applyBorder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0" fillId="2" borderId="31" xfId="0" applyFill="1" applyBorder="1" applyAlignment="1">
      <alignment horizontal="left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centerContinuous" vertical="center"/>
    </xf>
    <xf numFmtId="0" fontId="1" fillId="2" borderId="34" xfId="0" applyFont="1" applyFill="1" applyBorder="1" applyAlignment="1">
      <alignment horizontal="centerContinuous" vertical="center"/>
    </xf>
    <xf numFmtId="0" fontId="1" fillId="2" borderId="35" xfId="0" applyFont="1" applyFill="1" applyBorder="1" applyAlignment="1">
      <alignment horizontal="centerContinuous" vertical="center"/>
    </xf>
    <xf numFmtId="0" fontId="1" fillId="2" borderId="6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Continuous" vertical="center"/>
    </xf>
    <xf numFmtId="0" fontId="0" fillId="7" borderId="31" xfId="0" applyFill="1" applyBorder="1"/>
    <xf numFmtId="0" fontId="0" fillId="0" borderId="0" xfId="0" applyAlignment="1">
      <alignment wrapText="1"/>
    </xf>
    <xf numFmtId="0" fontId="0" fillId="2" borderId="31" xfId="0" applyFill="1" applyBorder="1"/>
    <xf numFmtId="0" fontId="1" fillId="2" borderId="3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left" vertical="center" wrapText="1" indent="1"/>
    </xf>
    <xf numFmtId="0" fontId="16" fillId="4" borderId="9" xfId="0" applyFont="1" applyFill="1" applyBorder="1" applyAlignment="1">
      <alignment horizontal="left" vertical="center" wrapText="1" indent="1"/>
    </xf>
    <xf numFmtId="0" fontId="16" fillId="4" borderId="36" xfId="0" applyFont="1" applyFill="1" applyBorder="1" applyAlignment="1">
      <alignment horizontal="left" vertical="center" wrapText="1" indent="1"/>
    </xf>
    <xf numFmtId="0" fontId="16" fillId="4" borderId="6" xfId="0" applyFont="1" applyFill="1" applyBorder="1" applyAlignment="1">
      <alignment horizontal="left" vertical="center" wrapText="1" inden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 indent="1"/>
    </xf>
    <xf numFmtId="0" fontId="7" fillId="8" borderId="37" xfId="0" applyFont="1" applyFill="1" applyBorder="1" applyAlignment="1" applyProtection="1">
      <alignment horizontal="center" vertical="center" wrapText="1"/>
      <protection locked="0"/>
    </xf>
    <xf numFmtId="0" fontId="7" fillId="8" borderId="38" xfId="0" applyFont="1" applyFill="1" applyBorder="1" applyAlignment="1" applyProtection="1">
      <alignment horizontal="center" vertical="center" wrapText="1"/>
      <protection locked="0"/>
    </xf>
    <xf numFmtId="0" fontId="7" fillId="8" borderId="39" xfId="0" applyFont="1" applyFill="1" applyBorder="1" applyAlignment="1" applyProtection="1">
      <alignment horizontal="center" vertical="center" wrapText="1"/>
      <protection locked="0"/>
    </xf>
    <xf numFmtId="0" fontId="7" fillId="8" borderId="40" xfId="0" applyFont="1" applyFill="1" applyBorder="1" applyAlignment="1" applyProtection="1">
      <alignment horizontal="center" vertical="center" wrapText="1"/>
      <protection locked="0"/>
    </xf>
    <xf numFmtId="9" fontId="3" fillId="9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10" borderId="41" xfId="0" applyFont="1" applyFill="1" applyBorder="1" applyAlignment="1" applyProtection="1">
      <alignment horizontal="center" vertical="center" wrapText="1"/>
      <protection locked="0"/>
    </xf>
    <xf numFmtId="0" fontId="7" fillId="10" borderId="42" xfId="0" applyFont="1" applyFill="1" applyBorder="1" applyAlignment="1" applyProtection="1">
      <alignment horizontal="center" vertical="center" wrapText="1"/>
      <protection locked="0"/>
    </xf>
    <xf numFmtId="0" fontId="7" fillId="10" borderId="15" xfId="0" applyFont="1" applyFill="1" applyBorder="1" applyAlignment="1" applyProtection="1">
      <alignment horizontal="center" vertical="center" wrapText="1"/>
      <protection locked="0"/>
    </xf>
    <xf numFmtId="0" fontId="7" fillId="10" borderId="16" xfId="0" applyFont="1" applyFill="1" applyBorder="1" applyAlignment="1" applyProtection="1">
      <alignment horizontal="center" vertical="center" wrapText="1"/>
      <protection locked="0"/>
    </xf>
    <xf numFmtId="9" fontId="3" fillId="7" borderId="18" xfId="0" applyNumberFormat="1" applyFont="1" applyFill="1" applyBorder="1" applyAlignment="1">
      <alignment horizontal="center" vertical="center" wrapText="1"/>
    </xf>
    <xf numFmtId="0" fontId="7" fillId="11" borderId="43" xfId="0" applyFont="1" applyFill="1" applyBorder="1" applyAlignment="1" applyProtection="1">
      <alignment horizontal="center" vertical="center" wrapText="1"/>
      <protection locked="0"/>
    </xf>
    <xf numFmtId="0" fontId="7" fillId="11" borderId="44" xfId="0" applyFont="1" applyFill="1" applyBorder="1" applyAlignment="1" applyProtection="1">
      <alignment horizontal="center" vertical="center" wrapText="1"/>
      <protection locked="0"/>
    </xf>
    <xf numFmtId="0" fontId="7" fillId="11" borderId="22" xfId="0" applyFont="1" applyFill="1" applyBorder="1" applyAlignment="1" applyProtection="1">
      <alignment horizontal="center" vertical="center" wrapText="1"/>
      <protection locked="0"/>
    </xf>
    <xf numFmtId="0" fontId="7" fillId="11" borderId="23" xfId="0" applyFont="1" applyFill="1" applyBorder="1" applyAlignment="1" applyProtection="1">
      <alignment horizontal="center" vertical="center" wrapText="1"/>
      <protection locked="0"/>
    </xf>
    <xf numFmtId="9" fontId="3" fillId="12" borderId="18" xfId="0" applyNumberFormat="1" applyFont="1" applyFill="1" applyBorder="1" applyAlignment="1">
      <alignment horizontal="center" vertical="center" wrapText="1"/>
    </xf>
    <xf numFmtId="0" fontId="7" fillId="13" borderId="43" xfId="0" applyFont="1" applyFill="1" applyBorder="1" applyAlignment="1" applyProtection="1">
      <alignment horizontal="center" vertical="center" wrapText="1"/>
      <protection locked="0"/>
    </xf>
    <xf numFmtId="0" fontId="7" fillId="13" borderId="44" xfId="0" applyFont="1" applyFill="1" applyBorder="1" applyAlignment="1" applyProtection="1">
      <alignment horizontal="center" vertical="center" wrapText="1"/>
      <protection locked="0"/>
    </xf>
    <xf numFmtId="0" fontId="7" fillId="13" borderId="22" xfId="0" applyFont="1" applyFill="1" applyBorder="1" applyAlignment="1" applyProtection="1">
      <alignment horizontal="center" vertical="center" wrapText="1"/>
      <protection locked="0"/>
    </xf>
    <xf numFmtId="0" fontId="7" fillId="13" borderId="23" xfId="0" applyFont="1" applyFill="1" applyBorder="1" applyAlignment="1" applyProtection="1">
      <alignment horizontal="center" vertical="center" wrapText="1"/>
      <protection locked="0"/>
    </xf>
    <xf numFmtId="9" fontId="3" fillId="9" borderId="18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 indent="1"/>
    </xf>
    <xf numFmtId="0" fontId="7" fillId="0" borderId="18" xfId="0" applyFont="1" applyBorder="1" applyAlignment="1">
      <alignment horizontal="left" vertical="center" wrapText="1" indent="1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>
      <alignment horizontal="left" vertical="center" wrapText="1" indent="1"/>
    </xf>
    <xf numFmtId="1" fontId="3" fillId="2" borderId="8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/>
    <xf numFmtId="0" fontId="10" fillId="0" borderId="0" xfId="0" applyFont="1"/>
    <xf numFmtId="0" fontId="18" fillId="0" borderId="45" xfId="0" applyFont="1" applyBorder="1" applyAlignment="1">
      <alignment horizontal="left" wrapText="1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9" fontId="3" fillId="14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left" vertical="center" wrapText="1" indent="1"/>
    </xf>
    <xf numFmtId="0" fontId="16" fillId="4" borderId="4" xfId="0" applyFont="1" applyFill="1" applyBorder="1" applyAlignment="1">
      <alignment horizontal="left" vertical="center" wrapText="1" indent="1"/>
    </xf>
    <xf numFmtId="0" fontId="7" fillId="0" borderId="40" xfId="0" applyFont="1" applyBorder="1" applyAlignment="1" applyProtection="1">
      <alignment horizontal="center" vertical="center" wrapText="1"/>
      <protection locked="0"/>
    </xf>
    <xf numFmtId="9" fontId="3" fillId="7" borderId="8" xfId="0" applyNumberFormat="1" applyFont="1" applyFill="1" applyBorder="1" applyAlignment="1">
      <alignment horizontal="center" vertical="center" wrapText="1"/>
    </xf>
    <xf numFmtId="0" fontId="7" fillId="8" borderId="41" xfId="0" applyFont="1" applyFill="1" applyBorder="1" applyAlignment="1" applyProtection="1">
      <alignment horizontal="center" vertical="center" wrapText="1"/>
      <protection locked="0"/>
    </xf>
    <xf numFmtId="0" fontId="7" fillId="8" borderId="42" xfId="0" applyFont="1" applyFill="1" applyBorder="1" applyAlignment="1" applyProtection="1">
      <alignment horizontal="center" vertical="center" wrapText="1"/>
      <protection locked="0"/>
    </xf>
    <xf numFmtId="0" fontId="7" fillId="8" borderId="15" xfId="0" applyFont="1" applyFill="1" applyBorder="1" applyAlignment="1" applyProtection="1">
      <alignment horizontal="center" vertical="center" wrapText="1"/>
      <protection locked="0"/>
    </xf>
    <xf numFmtId="0" fontId="7" fillId="8" borderId="16" xfId="0" applyFont="1" applyFill="1" applyBorder="1" applyAlignment="1" applyProtection="1">
      <alignment horizontal="center" vertical="center" wrapText="1"/>
      <protection locked="0"/>
    </xf>
    <xf numFmtId="9" fontId="3" fillId="8" borderId="8" xfId="0" applyNumberFormat="1" applyFont="1" applyFill="1" applyBorder="1" applyAlignment="1">
      <alignment horizontal="center" vertical="center" wrapText="1"/>
    </xf>
    <xf numFmtId="9" fontId="3" fillId="7" borderId="11" xfId="0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9" fontId="3" fillId="12" borderId="10" xfId="0" applyNumberFormat="1" applyFont="1" applyFill="1" applyBorder="1" applyAlignment="1">
      <alignment horizontal="center" vertical="center" wrapText="1"/>
    </xf>
    <xf numFmtId="0" fontId="7" fillId="11" borderId="18" xfId="0" applyFont="1" applyFill="1" applyBorder="1" applyAlignment="1">
      <alignment vertical="center" wrapText="1"/>
    </xf>
    <xf numFmtId="0" fontId="7" fillId="11" borderId="19" xfId="0" applyFont="1" applyFill="1" applyBorder="1" applyAlignment="1" applyProtection="1">
      <alignment horizontal="center" vertical="center" wrapText="1"/>
      <protection locked="0"/>
    </xf>
    <xf numFmtId="0" fontId="7" fillId="11" borderId="20" xfId="0" applyFont="1" applyFill="1" applyBorder="1" applyAlignment="1" applyProtection="1">
      <alignment horizontal="center" vertical="center" wrapText="1"/>
      <protection locked="0"/>
    </xf>
    <xf numFmtId="0" fontId="7" fillId="11" borderId="21" xfId="0" applyFont="1" applyFill="1" applyBorder="1" applyAlignment="1" applyProtection="1">
      <alignment horizontal="center" vertical="center" wrapText="1"/>
      <protection locked="0"/>
    </xf>
    <xf numFmtId="0" fontId="7" fillId="0" borderId="41" xfId="0" applyFont="1" applyBorder="1" applyAlignment="1" applyProtection="1">
      <alignment horizontal="center" vertical="center" wrapText="1"/>
      <protection locked="0"/>
    </xf>
    <xf numFmtId="0" fontId="7" fillId="0" borderId="42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left" wrapText="1" indent="1"/>
    </xf>
    <xf numFmtId="9" fontId="3" fillId="7" borderId="2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9" fontId="19" fillId="7" borderId="18" xfId="0" applyNumberFormat="1" applyFont="1" applyFill="1" applyBorder="1" applyAlignment="1">
      <alignment horizontal="center" vertical="center" wrapText="1"/>
    </xf>
    <xf numFmtId="9" fontId="19" fillId="7" borderId="10" xfId="0" applyNumberFormat="1" applyFont="1" applyFill="1" applyBorder="1" applyAlignment="1">
      <alignment horizontal="center" vertical="center" wrapText="1"/>
    </xf>
    <xf numFmtId="9" fontId="19" fillId="7" borderId="8" xfId="0" applyNumberFormat="1" applyFont="1" applyFill="1" applyBorder="1" applyAlignment="1">
      <alignment horizontal="center" vertical="center" wrapText="1"/>
    </xf>
    <xf numFmtId="9" fontId="19" fillId="7" borderId="2" xfId="0" applyNumberFormat="1" applyFont="1" applyFill="1" applyBorder="1" applyAlignment="1">
      <alignment horizontal="center" vertical="center" wrapText="1"/>
    </xf>
    <xf numFmtId="0" fontId="7" fillId="11" borderId="8" xfId="0" applyFont="1" applyFill="1" applyBorder="1" applyAlignment="1">
      <alignment horizontal="left" vertical="center" wrapText="1"/>
    </xf>
    <xf numFmtId="0" fontId="7" fillId="11" borderId="48" xfId="0" applyFont="1" applyFill="1" applyBorder="1" applyAlignment="1" applyProtection="1">
      <alignment horizontal="center" vertical="center" wrapText="1"/>
      <protection locked="0"/>
    </xf>
    <xf numFmtId="0" fontId="7" fillId="11" borderId="0" xfId="0" applyFont="1" applyFill="1" applyAlignment="1" applyProtection="1">
      <alignment horizontal="center" vertical="center" wrapText="1"/>
      <protection locked="0"/>
    </xf>
    <xf numFmtId="0" fontId="0" fillId="11" borderId="0" xfId="0" applyFill="1"/>
    <xf numFmtId="9" fontId="3" fillId="7" borderId="17" xfId="0" applyNumberFormat="1" applyFont="1" applyFill="1" applyBorder="1" applyAlignment="1">
      <alignment horizontal="center" vertical="center" wrapText="1"/>
    </xf>
    <xf numFmtId="0" fontId="7" fillId="15" borderId="45" xfId="0" applyFont="1" applyFill="1" applyBorder="1" applyAlignment="1">
      <alignment horizontal="left" vertical="center" wrapText="1" indent="1"/>
    </xf>
    <xf numFmtId="0" fontId="21" fillId="0" borderId="0" xfId="0" applyFont="1"/>
    <xf numFmtId="0" fontId="18" fillId="0" borderId="45" xfId="0" applyFont="1" applyBorder="1" applyAlignment="1">
      <alignment horizontal="left" vertical="center" wrapText="1"/>
    </xf>
    <xf numFmtId="0" fontId="5" fillId="10" borderId="41" xfId="0" applyFont="1" applyFill="1" applyBorder="1" applyAlignment="1" applyProtection="1">
      <alignment horizontal="center" vertical="center" wrapText="1"/>
      <protection locked="0"/>
    </xf>
    <xf numFmtId="0" fontId="5" fillId="10" borderId="42" xfId="0" applyFont="1" applyFill="1" applyBorder="1" applyAlignment="1" applyProtection="1">
      <alignment horizontal="center" vertical="center" wrapText="1"/>
      <protection locked="0"/>
    </xf>
    <xf numFmtId="0" fontId="5" fillId="10" borderId="15" xfId="0" applyFont="1" applyFill="1" applyBorder="1" applyAlignment="1" applyProtection="1">
      <alignment horizontal="center" vertical="center" wrapText="1"/>
      <protection locked="0"/>
    </xf>
    <xf numFmtId="0" fontId="5" fillId="10" borderId="16" xfId="0" applyFont="1" applyFill="1" applyBorder="1" applyAlignment="1" applyProtection="1">
      <alignment horizontal="center" vertical="center" wrapText="1"/>
      <protection locked="0"/>
    </xf>
    <xf numFmtId="9" fontId="2" fillId="7" borderId="18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5" fillId="0" borderId="11" xfId="0" applyFont="1" applyBorder="1" applyAlignment="1">
      <alignment vertical="center" wrapText="1"/>
    </xf>
    <xf numFmtId="0" fontId="1" fillId="3" borderId="33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 indent="1"/>
    </xf>
    <xf numFmtId="0" fontId="1" fillId="4" borderId="9" xfId="0" applyFont="1" applyFill="1" applyBorder="1" applyAlignment="1">
      <alignment horizontal="left" vertical="center" wrapText="1" indent="1"/>
    </xf>
    <xf numFmtId="0" fontId="1" fillId="4" borderId="36" xfId="0" applyFont="1" applyFill="1" applyBorder="1" applyAlignment="1">
      <alignment horizontal="left" vertical="center" wrapText="1" indent="1"/>
    </xf>
    <xf numFmtId="0" fontId="1" fillId="4" borderId="6" xfId="0" applyFont="1" applyFill="1" applyBorder="1" applyAlignment="1">
      <alignment horizontal="left" vertical="center" wrapText="1" indent="1"/>
    </xf>
    <xf numFmtId="0" fontId="1" fillId="6" borderId="8" xfId="0" applyFont="1" applyFill="1" applyBorder="1" applyAlignment="1">
      <alignment horizontal="center" vertical="center" wrapText="1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9" xfId="0" applyFont="1" applyBorder="1" applyAlignment="1" applyProtection="1">
      <alignment horizontal="center" vertical="center" wrapText="1"/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9" fontId="1" fillId="7" borderId="10" xfId="0" applyNumberFormat="1" applyFont="1" applyFill="1" applyBorder="1" applyAlignment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  <protection locked="0"/>
    </xf>
    <xf numFmtId="0" fontId="18" fillId="0" borderId="44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9" fontId="1" fillId="7" borderId="18" xfId="0" applyNumberFormat="1" applyFont="1" applyFill="1" applyBorder="1" applyAlignment="1">
      <alignment horizontal="center" vertical="center" wrapText="1"/>
    </xf>
    <xf numFmtId="0" fontId="1" fillId="11" borderId="45" xfId="0" applyFont="1" applyFill="1" applyBorder="1" applyAlignment="1">
      <alignment horizontal="left" vertical="center" wrapText="1"/>
    </xf>
    <xf numFmtId="0" fontId="18" fillId="9" borderId="21" xfId="0" applyFont="1" applyFill="1" applyBorder="1" applyAlignment="1" applyProtection="1">
      <alignment horizontal="center" vertical="center" wrapText="1"/>
      <protection locked="0"/>
    </xf>
    <xf numFmtId="0" fontId="18" fillId="9" borderId="44" xfId="0" applyFont="1" applyFill="1" applyBorder="1" applyAlignment="1" applyProtection="1">
      <alignment horizontal="center" vertical="center" wrapText="1"/>
      <protection locked="0"/>
    </xf>
    <xf numFmtId="0" fontId="18" fillId="9" borderId="22" xfId="0" applyFont="1" applyFill="1" applyBorder="1" applyAlignment="1" applyProtection="1">
      <alignment horizontal="center" vertical="center" wrapText="1"/>
      <protection locked="0"/>
    </xf>
    <xf numFmtId="0" fontId="18" fillId="9" borderId="43" xfId="0" applyFont="1" applyFill="1" applyBorder="1" applyAlignment="1" applyProtection="1">
      <alignment horizontal="center" vertical="center" wrapText="1"/>
      <protection locked="0"/>
    </xf>
    <xf numFmtId="0" fontId="18" fillId="9" borderId="23" xfId="0" applyFont="1" applyFill="1" applyBorder="1" applyAlignment="1" applyProtection="1">
      <alignment horizontal="center" vertical="center" wrapText="1"/>
      <protection locked="0"/>
    </xf>
    <xf numFmtId="0" fontId="18" fillId="0" borderId="45" xfId="0" applyFont="1" applyBorder="1" applyAlignment="1">
      <alignment horizontal="left" vertical="center" wrapText="1" indent="1"/>
    </xf>
    <xf numFmtId="0" fontId="18" fillId="15" borderId="45" xfId="0" applyFont="1" applyFill="1" applyBorder="1" applyAlignment="1">
      <alignment horizontal="left" vertical="center" wrapText="1" indent="1"/>
    </xf>
    <xf numFmtId="0" fontId="18" fillId="15" borderId="22" xfId="0" applyFont="1" applyFill="1" applyBorder="1" applyAlignment="1" applyProtection="1">
      <alignment horizontal="center" vertical="center" wrapText="1"/>
      <protection locked="0"/>
    </xf>
    <xf numFmtId="0" fontId="18" fillId="15" borderId="44" xfId="0" applyFont="1" applyFill="1" applyBorder="1" applyAlignment="1" applyProtection="1">
      <alignment horizontal="center" vertical="center" wrapText="1"/>
      <protection locked="0"/>
    </xf>
    <xf numFmtId="0" fontId="18" fillId="15" borderId="43" xfId="0" applyFont="1" applyFill="1" applyBorder="1" applyAlignment="1" applyProtection="1">
      <alignment horizontal="center" vertical="center" wrapText="1"/>
      <protection locked="0"/>
    </xf>
    <xf numFmtId="0" fontId="18" fillId="15" borderId="23" xfId="0" applyFont="1" applyFill="1" applyBorder="1" applyAlignment="1" applyProtection="1">
      <alignment horizontal="center" vertical="center" wrapText="1"/>
      <protection locked="0"/>
    </xf>
    <xf numFmtId="9" fontId="1" fillId="15" borderId="18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left" vertical="center" wrapText="1"/>
    </xf>
    <xf numFmtId="2" fontId="1" fillId="2" borderId="47" xfId="0" applyNumberFormat="1" applyFont="1" applyFill="1" applyBorder="1" applyAlignment="1">
      <alignment horizontal="center" vertical="center" wrapText="1"/>
    </xf>
    <xf numFmtId="9" fontId="1" fillId="14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3" fillId="2" borderId="31" xfId="0" applyFont="1" applyFill="1" applyBorder="1" applyAlignment="1">
      <alignment horizontal="left"/>
    </xf>
    <xf numFmtId="0" fontId="23" fillId="7" borderId="31" xfId="0" applyFont="1" applyFill="1" applyBorder="1"/>
    <xf numFmtId="0" fontId="23" fillId="0" borderId="0" xfId="0" applyFont="1"/>
    <xf numFmtId="0" fontId="14" fillId="2" borderId="3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Continuous" vertical="center"/>
    </xf>
    <xf numFmtId="0" fontId="14" fillId="2" borderId="6" xfId="0" applyFont="1" applyFill="1" applyBorder="1" applyAlignment="1">
      <alignment horizontal="centerContinuous" vertical="center"/>
    </xf>
    <xf numFmtId="0" fontId="14" fillId="2" borderId="5" xfId="0" applyFont="1" applyFill="1" applyBorder="1" applyAlignment="1">
      <alignment horizontal="centerContinuous" vertical="center"/>
    </xf>
    <xf numFmtId="0" fontId="14" fillId="2" borderId="1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center" vertical="top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24" fillId="3" borderId="3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24" fillId="5" borderId="7" xfId="0" applyFont="1" applyFill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left" vertical="center" wrapText="1" indent="1"/>
    </xf>
    <xf numFmtId="0" fontId="24" fillId="4" borderId="9" xfId="0" applyFont="1" applyFill="1" applyBorder="1" applyAlignment="1">
      <alignment horizontal="left" vertical="center" wrapText="1" indent="1"/>
    </xf>
    <xf numFmtId="0" fontId="24" fillId="4" borderId="36" xfId="0" applyFont="1" applyFill="1" applyBorder="1" applyAlignment="1">
      <alignment horizontal="left" vertical="center" wrapText="1" indent="1"/>
    </xf>
    <xf numFmtId="0" fontId="24" fillId="4" borderId="6" xfId="0" applyFont="1" applyFill="1" applyBorder="1" applyAlignment="1">
      <alignment horizontal="left" vertical="center" wrapText="1" indent="1"/>
    </xf>
    <xf numFmtId="0" fontId="24" fillId="5" borderId="9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 indent="1"/>
    </xf>
    <xf numFmtId="0" fontId="25" fillId="8" borderId="37" xfId="0" applyFont="1" applyFill="1" applyBorder="1" applyAlignment="1" applyProtection="1">
      <alignment horizontal="center" vertical="center" wrapText="1"/>
      <protection locked="0"/>
    </xf>
    <xf numFmtId="0" fontId="25" fillId="8" borderId="38" xfId="0" applyFont="1" applyFill="1" applyBorder="1" applyAlignment="1" applyProtection="1">
      <alignment horizontal="center" vertical="center" wrapText="1"/>
      <protection locked="0"/>
    </xf>
    <xf numFmtId="0" fontId="25" fillId="8" borderId="39" xfId="0" applyFont="1" applyFill="1" applyBorder="1" applyAlignment="1" applyProtection="1">
      <alignment horizontal="center" vertical="center" wrapText="1"/>
      <protection locked="0"/>
    </xf>
    <xf numFmtId="0" fontId="25" fillId="8" borderId="40" xfId="0" applyFont="1" applyFill="1" applyBorder="1" applyAlignment="1" applyProtection="1">
      <alignment horizontal="center" vertical="center" wrapText="1"/>
      <protection locked="0"/>
    </xf>
    <xf numFmtId="9" fontId="14" fillId="9" borderId="10" xfId="0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0" fontId="25" fillId="10" borderId="41" xfId="0" applyFont="1" applyFill="1" applyBorder="1" applyAlignment="1" applyProtection="1">
      <alignment horizontal="center" vertical="center" wrapText="1"/>
      <protection locked="0"/>
    </xf>
    <xf numFmtId="0" fontId="25" fillId="10" borderId="42" xfId="0" applyFont="1" applyFill="1" applyBorder="1" applyAlignment="1" applyProtection="1">
      <alignment horizontal="center" vertical="center" wrapText="1"/>
      <protection locked="0"/>
    </xf>
    <xf numFmtId="0" fontId="25" fillId="10" borderId="15" xfId="0" applyFont="1" applyFill="1" applyBorder="1" applyAlignment="1" applyProtection="1">
      <alignment horizontal="center" vertical="center" wrapText="1"/>
      <protection locked="0"/>
    </xf>
    <xf numFmtId="0" fontId="25" fillId="10" borderId="16" xfId="0" applyFont="1" applyFill="1" applyBorder="1" applyAlignment="1" applyProtection="1">
      <alignment horizontal="center" vertical="center" wrapText="1"/>
      <protection locked="0"/>
    </xf>
    <xf numFmtId="9" fontId="14" fillId="7" borderId="18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5" fillId="11" borderId="43" xfId="0" applyFont="1" applyFill="1" applyBorder="1" applyAlignment="1" applyProtection="1">
      <alignment horizontal="center" vertical="center" wrapText="1"/>
      <protection locked="0"/>
    </xf>
    <xf numFmtId="0" fontId="25" fillId="11" borderId="44" xfId="0" applyFont="1" applyFill="1" applyBorder="1" applyAlignment="1" applyProtection="1">
      <alignment horizontal="center" vertical="center" wrapText="1"/>
      <protection locked="0"/>
    </xf>
    <xf numFmtId="0" fontId="25" fillId="11" borderId="22" xfId="0" applyFont="1" applyFill="1" applyBorder="1" applyAlignment="1" applyProtection="1">
      <alignment horizontal="center" vertical="center" wrapText="1"/>
      <protection locked="0"/>
    </xf>
    <xf numFmtId="0" fontId="25" fillId="11" borderId="23" xfId="0" applyFont="1" applyFill="1" applyBorder="1" applyAlignment="1" applyProtection="1">
      <alignment horizontal="center" vertical="center" wrapText="1"/>
      <protection locked="0"/>
    </xf>
    <xf numFmtId="9" fontId="14" fillId="12" borderId="18" xfId="0" applyNumberFormat="1" applyFont="1" applyFill="1" applyBorder="1" applyAlignment="1">
      <alignment horizontal="center" vertical="center" wrapText="1"/>
    </xf>
    <xf numFmtId="0" fontId="25" fillId="13" borderId="43" xfId="0" applyFont="1" applyFill="1" applyBorder="1" applyAlignment="1" applyProtection="1">
      <alignment horizontal="center" vertical="center" wrapText="1"/>
      <protection locked="0"/>
    </xf>
    <xf numFmtId="0" fontId="25" fillId="13" borderId="44" xfId="0" applyFont="1" applyFill="1" applyBorder="1" applyAlignment="1" applyProtection="1">
      <alignment horizontal="center" vertical="center" wrapText="1"/>
      <protection locked="0"/>
    </xf>
    <xf numFmtId="0" fontId="25" fillId="13" borderId="22" xfId="0" applyFont="1" applyFill="1" applyBorder="1" applyAlignment="1" applyProtection="1">
      <alignment horizontal="center" vertical="center" wrapText="1"/>
      <protection locked="0"/>
    </xf>
    <xf numFmtId="0" fontId="25" fillId="13" borderId="23" xfId="0" applyFont="1" applyFill="1" applyBorder="1" applyAlignment="1" applyProtection="1">
      <alignment horizontal="center" vertical="center" wrapText="1"/>
      <protection locked="0"/>
    </xf>
    <xf numFmtId="9" fontId="14" fillId="9" borderId="18" xfId="0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 indent="1"/>
    </xf>
    <xf numFmtId="0" fontId="25" fillId="0" borderId="18" xfId="0" applyFont="1" applyBorder="1" applyAlignment="1">
      <alignment horizontal="left" vertical="center" wrapText="1" indent="1"/>
    </xf>
    <xf numFmtId="9" fontId="27" fillId="7" borderId="18" xfId="0" applyNumberFormat="1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left" vertical="center" wrapText="1" indent="1"/>
    </xf>
    <xf numFmtId="0" fontId="25" fillId="0" borderId="43" xfId="0" applyFont="1" applyBorder="1" applyAlignment="1" applyProtection="1">
      <alignment horizontal="center" vertical="center" wrapText="1"/>
      <protection locked="0"/>
    </xf>
    <xf numFmtId="0" fontId="25" fillId="0" borderId="44" xfId="0" applyFont="1" applyBorder="1" applyAlignment="1" applyProtection="1">
      <alignment horizontal="center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" fontId="14" fillId="2" borderId="8" xfId="0" applyNumberFormat="1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9" fontId="14" fillId="2" borderId="7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14" fillId="0" borderId="0" xfId="0" applyFont="1"/>
    <xf numFmtId="0" fontId="14" fillId="0" borderId="25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4" fillId="0" borderId="27" xfId="0" applyFont="1" applyBorder="1" applyAlignment="1">
      <alignment horizontal="right" vertical="center"/>
    </xf>
    <xf numFmtId="0" fontId="28" fillId="0" borderId="0" xfId="0" applyFont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left"/>
    </xf>
    <xf numFmtId="2" fontId="14" fillId="0" borderId="0" xfId="0" applyNumberFormat="1" applyFont="1" applyAlignment="1">
      <alignment horizontal="center" vertical="center" wrapText="1"/>
    </xf>
    <xf numFmtId="2" fontId="14" fillId="0" borderId="28" xfId="0" applyNumberFormat="1" applyFont="1" applyBorder="1" applyAlignment="1">
      <alignment horizontal="left" vertical="center"/>
    </xf>
    <xf numFmtId="2" fontId="14" fillId="0" borderId="29" xfId="0" applyNumberFormat="1" applyFont="1" applyBorder="1" applyAlignment="1">
      <alignment horizontal="left" vertical="center"/>
    </xf>
    <xf numFmtId="2" fontId="14" fillId="0" borderId="30" xfId="0" applyNumberFormat="1" applyFont="1" applyBorder="1" applyAlignment="1">
      <alignment horizontal="left" vertical="center"/>
    </xf>
    <xf numFmtId="0" fontId="3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26" fillId="2" borderId="31" xfId="0" applyFont="1" applyFill="1" applyBorder="1"/>
    <xf numFmtId="0" fontId="26" fillId="7" borderId="31" xfId="0" applyFont="1" applyFill="1" applyBorder="1"/>
    <xf numFmtId="0" fontId="31" fillId="0" borderId="0" xfId="0" applyFont="1"/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66675</xdr:colOff>
      <xdr:row>16</xdr:row>
      <xdr:rowOff>9525</xdr:rowOff>
    </xdr:from>
    <xdr:ext cx="4222331" cy="23812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352925" y="4981575"/>
          <a:ext cx="4222331" cy="238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Ordinal Scale Risk % Levels   0-29 Low, 30-59 moderate, 60-above High</a:t>
          </a:r>
        </a:p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9"/>
  <sheetViews>
    <sheetView tabSelected="1" zoomScale="95" zoomScaleNormal="95" workbookViewId="0">
      <selection activeCell="G19" sqref="G19"/>
    </sheetView>
  </sheetViews>
  <sheetFormatPr defaultRowHeight="14.5" x14ac:dyDescent="0.35"/>
  <cols>
    <col min="1" max="1" width="24.81640625" customWidth="1"/>
    <col min="2" max="2" width="17.81640625" customWidth="1"/>
    <col min="3" max="3" width="10.81640625" customWidth="1"/>
    <col min="4" max="5" width="12.26953125" customWidth="1"/>
    <col min="6" max="6" width="11" customWidth="1"/>
    <col min="7" max="7" width="12.453125" customWidth="1"/>
    <col min="8" max="8" width="14" customWidth="1"/>
    <col min="9" max="9" width="12.7265625" customWidth="1"/>
  </cols>
  <sheetData>
    <row r="2" spans="1:9" s="173" customFormat="1" ht="13.5" thickBot="1" x14ac:dyDescent="0.35">
      <c r="A2" s="317" t="s">
        <v>143</v>
      </c>
      <c r="B2" s="317"/>
      <c r="C2" s="317"/>
      <c r="D2" s="317"/>
      <c r="E2" s="317"/>
      <c r="F2" s="317"/>
      <c r="G2" s="317"/>
      <c r="H2" s="317"/>
      <c r="I2" s="317"/>
    </row>
    <row r="3" spans="1:9" ht="15" thickBot="1" x14ac:dyDescent="0.4">
      <c r="A3" s="67"/>
      <c r="B3" s="68"/>
      <c r="C3" s="69" t="s">
        <v>49</v>
      </c>
      <c r="D3" s="70"/>
      <c r="E3" s="71"/>
      <c r="F3" s="70"/>
      <c r="G3" s="72"/>
      <c r="H3" s="73"/>
      <c r="I3" s="74"/>
    </row>
    <row r="4" spans="1:9" ht="23.5" thickBot="1" x14ac:dyDescent="0.4">
      <c r="A4" s="1" t="s">
        <v>0</v>
      </c>
      <c r="B4" s="2" t="s">
        <v>1</v>
      </c>
      <c r="C4" s="3" t="s">
        <v>2</v>
      </c>
      <c r="D4" s="4" t="s">
        <v>3</v>
      </c>
      <c r="E4" s="5" t="s">
        <v>4</v>
      </c>
      <c r="F4" s="6" t="s">
        <v>5</v>
      </c>
      <c r="G4" s="7" t="s">
        <v>6</v>
      </c>
      <c r="H4" s="8" t="s">
        <v>7</v>
      </c>
      <c r="I4" s="9" t="s">
        <v>8</v>
      </c>
    </row>
    <row r="5" spans="1:9" ht="81.75" customHeight="1" thickBot="1" x14ac:dyDescent="0.4">
      <c r="A5" s="10" t="s">
        <v>9</v>
      </c>
      <c r="B5" s="11" t="s">
        <v>10</v>
      </c>
      <c r="C5" s="12" t="s">
        <v>11</v>
      </c>
      <c r="D5" s="13" t="s">
        <v>12</v>
      </c>
      <c r="E5" s="14" t="s">
        <v>13</v>
      </c>
      <c r="F5" s="15" t="s">
        <v>14</v>
      </c>
      <c r="G5" s="16" t="s">
        <v>15</v>
      </c>
      <c r="H5" s="17" t="s">
        <v>16</v>
      </c>
      <c r="I5" s="18" t="s">
        <v>17</v>
      </c>
    </row>
    <row r="6" spans="1:9" ht="36.75" customHeight="1" thickBot="1" x14ac:dyDescent="0.4">
      <c r="A6" s="19" t="s">
        <v>18</v>
      </c>
      <c r="B6" s="20" t="s">
        <v>19</v>
      </c>
      <c r="C6" s="21" t="s">
        <v>20</v>
      </c>
      <c r="D6" s="22" t="s">
        <v>101</v>
      </c>
      <c r="E6" s="23" t="s">
        <v>102</v>
      </c>
      <c r="F6" s="24" t="s">
        <v>23</v>
      </c>
      <c r="G6" s="25" t="s">
        <v>103</v>
      </c>
      <c r="H6" s="26" t="s">
        <v>104</v>
      </c>
      <c r="I6" s="27" t="s">
        <v>26</v>
      </c>
    </row>
    <row r="7" spans="1:9" ht="13.4" customHeight="1" thickBot="1" x14ac:dyDescent="0.4">
      <c r="A7" s="28" t="s">
        <v>27</v>
      </c>
      <c r="B7" s="29">
        <v>1</v>
      </c>
      <c r="C7" s="29">
        <v>2</v>
      </c>
      <c r="D7" s="30">
        <v>1</v>
      </c>
      <c r="E7" s="31">
        <v>1</v>
      </c>
      <c r="F7" s="30">
        <v>1</v>
      </c>
      <c r="G7" s="32">
        <v>1</v>
      </c>
      <c r="H7" s="33">
        <v>0</v>
      </c>
      <c r="I7" s="34">
        <f t="shared" ref="I7:I26" si="0">SUM((B7/3)*((C7+D7+E7+F7+G7+H7)/18))</f>
        <v>0.1111111111111111</v>
      </c>
    </row>
    <row r="8" spans="1:9" ht="12.75" customHeight="1" thickBot="1" x14ac:dyDescent="0.4">
      <c r="A8" s="35" t="s">
        <v>28</v>
      </c>
      <c r="B8" s="36">
        <v>1</v>
      </c>
      <c r="C8" s="36">
        <v>2</v>
      </c>
      <c r="D8" s="37">
        <v>1</v>
      </c>
      <c r="E8" s="38">
        <v>1</v>
      </c>
      <c r="F8" s="37">
        <v>1</v>
      </c>
      <c r="G8" s="39">
        <v>1</v>
      </c>
      <c r="H8" s="40">
        <v>1</v>
      </c>
      <c r="I8" s="171">
        <f t="shared" si="0"/>
        <v>0.12962962962962962</v>
      </c>
    </row>
    <row r="9" spans="1:9" ht="12.75" customHeight="1" thickBot="1" x14ac:dyDescent="0.4">
      <c r="A9" s="41" t="s">
        <v>29</v>
      </c>
      <c r="B9" s="42">
        <v>1</v>
      </c>
      <c r="C9" s="42">
        <v>2</v>
      </c>
      <c r="D9" s="43">
        <v>2</v>
      </c>
      <c r="E9" s="44">
        <v>1</v>
      </c>
      <c r="F9" s="43">
        <v>2</v>
      </c>
      <c r="G9" s="45">
        <v>1</v>
      </c>
      <c r="H9" s="46">
        <v>1</v>
      </c>
      <c r="I9" s="34">
        <f t="shared" si="0"/>
        <v>0.16666666666666666</v>
      </c>
    </row>
    <row r="10" spans="1:9" ht="12.75" customHeight="1" thickBot="1" x14ac:dyDescent="0.4">
      <c r="A10" s="41" t="s">
        <v>30</v>
      </c>
      <c r="B10" s="42">
        <v>1</v>
      </c>
      <c r="C10" s="42">
        <v>2</v>
      </c>
      <c r="D10" s="43">
        <v>1</v>
      </c>
      <c r="E10" s="44">
        <v>1</v>
      </c>
      <c r="F10" s="43">
        <v>2</v>
      </c>
      <c r="G10" s="45">
        <v>1</v>
      </c>
      <c r="H10" s="46">
        <v>1</v>
      </c>
      <c r="I10" s="34">
        <f t="shared" si="0"/>
        <v>0.14814814814814814</v>
      </c>
    </row>
    <row r="11" spans="1:9" ht="12.75" customHeight="1" thickBot="1" x14ac:dyDescent="0.4">
      <c r="A11" s="41" t="s">
        <v>31</v>
      </c>
      <c r="B11" s="42">
        <v>1</v>
      </c>
      <c r="C11" s="42">
        <v>2</v>
      </c>
      <c r="D11" s="43">
        <v>1</v>
      </c>
      <c r="E11" s="44">
        <v>1</v>
      </c>
      <c r="F11" s="43">
        <v>1</v>
      </c>
      <c r="G11" s="45">
        <v>1</v>
      </c>
      <c r="H11" s="46">
        <v>1</v>
      </c>
      <c r="I11" s="34">
        <f t="shared" si="0"/>
        <v>0.12962962962962962</v>
      </c>
    </row>
    <row r="12" spans="1:9" ht="12.75" customHeight="1" thickBot="1" x14ac:dyDescent="0.4">
      <c r="A12" s="41" t="s">
        <v>32</v>
      </c>
      <c r="B12" s="42">
        <v>1</v>
      </c>
      <c r="C12" s="42">
        <v>2</v>
      </c>
      <c r="D12" s="43">
        <v>1</v>
      </c>
      <c r="E12" s="44">
        <v>1</v>
      </c>
      <c r="F12" s="43">
        <v>1</v>
      </c>
      <c r="G12" s="45">
        <v>1</v>
      </c>
      <c r="H12" s="46">
        <v>1</v>
      </c>
      <c r="I12" s="34">
        <f t="shared" si="0"/>
        <v>0.12962962962962962</v>
      </c>
    </row>
    <row r="13" spans="1:9" ht="12.75" customHeight="1" thickBot="1" x14ac:dyDescent="0.4">
      <c r="A13" s="41" t="s">
        <v>33</v>
      </c>
      <c r="B13" s="42">
        <v>1</v>
      </c>
      <c r="C13" s="42">
        <v>2</v>
      </c>
      <c r="D13" s="43">
        <v>1</v>
      </c>
      <c r="E13" s="44">
        <v>1</v>
      </c>
      <c r="F13" s="43">
        <v>1</v>
      </c>
      <c r="G13" s="45">
        <v>1</v>
      </c>
      <c r="H13" s="46">
        <v>1</v>
      </c>
      <c r="I13" s="34">
        <f t="shared" si="0"/>
        <v>0.12962962962962962</v>
      </c>
    </row>
    <row r="14" spans="1:9" ht="9" customHeight="1" thickBot="1" x14ac:dyDescent="0.4">
      <c r="A14" s="41" t="s">
        <v>112</v>
      </c>
      <c r="B14" s="42">
        <v>1</v>
      </c>
      <c r="C14" s="42">
        <v>2</v>
      </c>
      <c r="D14" s="43">
        <v>1</v>
      </c>
      <c r="E14" s="44">
        <v>1</v>
      </c>
      <c r="F14" s="43">
        <v>1</v>
      </c>
      <c r="G14" s="45">
        <v>1</v>
      </c>
      <c r="H14" s="46">
        <v>1</v>
      </c>
      <c r="I14" s="34">
        <f t="shared" ref="I14:I19" si="1">SUM((B14/3)*((C14+D14+E14+F14+G14+H14)/18))</f>
        <v>0.12962962962962962</v>
      </c>
    </row>
    <row r="15" spans="1:9" ht="12.75" customHeight="1" thickBot="1" x14ac:dyDescent="0.4">
      <c r="A15" s="41" t="s">
        <v>34</v>
      </c>
      <c r="B15" s="42">
        <v>1</v>
      </c>
      <c r="C15" s="42">
        <v>2</v>
      </c>
      <c r="D15" s="43">
        <v>1</v>
      </c>
      <c r="E15" s="44">
        <v>1</v>
      </c>
      <c r="F15" s="43">
        <v>1</v>
      </c>
      <c r="G15" s="45">
        <v>1</v>
      </c>
      <c r="H15" s="46">
        <v>1</v>
      </c>
      <c r="I15" s="34">
        <f t="shared" si="1"/>
        <v>0.12962962962962962</v>
      </c>
    </row>
    <row r="16" spans="1:9" ht="12.75" customHeight="1" thickBot="1" x14ac:dyDescent="0.4">
      <c r="A16" s="41" t="s">
        <v>35</v>
      </c>
      <c r="B16" s="42">
        <v>1</v>
      </c>
      <c r="C16" s="42">
        <v>2</v>
      </c>
      <c r="D16" s="43">
        <v>1</v>
      </c>
      <c r="E16" s="44">
        <v>1</v>
      </c>
      <c r="F16" s="43">
        <v>1</v>
      </c>
      <c r="G16" s="45">
        <v>1</v>
      </c>
      <c r="H16" s="46">
        <v>1</v>
      </c>
      <c r="I16" s="34">
        <f t="shared" si="1"/>
        <v>0.12962962962962962</v>
      </c>
    </row>
    <row r="17" spans="1:9" ht="12.75" customHeight="1" thickBot="1" x14ac:dyDescent="0.4">
      <c r="A17" s="41" t="s">
        <v>36</v>
      </c>
      <c r="B17" s="42">
        <v>1</v>
      </c>
      <c r="C17" s="42">
        <v>2</v>
      </c>
      <c r="D17" s="43">
        <v>1</v>
      </c>
      <c r="E17" s="44">
        <v>1</v>
      </c>
      <c r="F17" s="43">
        <v>1</v>
      </c>
      <c r="G17" s="45">
        <v>1</v>
      </c>
      <c r="H17" s="46">
        <v>1</v>
      </c>
      <c r="I17" s="34">
        <f t="shared" si="1"/>
        <v>0.12962962962962962</v>
      </c>
    </row>
    <row r="18" spans="1:9" ht="12.75" customHeight="1" thickBot="1" x14ac:dyDescent="0.4">
      <c r="A18" s="41" t="s">
        <v>37</v>
      </c>
      <c r="B18" s="42">
        <v>1</v>
      </c>
      <c r="C18" s="42">
        <v>2</v>
      </c>
      <c r="D18" s="43">
        <v>1</v>
      </c>
      <c r="E18" s="44">
        <v>1</v>
      </c>
      <c r="F18" s="43">
        <v>2</v>
      </c>
      <c r="G18" s="45">
        <v>1</v>
      </c>
      <c r="H18" s="46">
        <v>1</v>
      </c>
      <c r="I18" s="34">
        <f t="shared" si="1"/>
        <v>0.14814814814814814</v>
      </c>
    </row>
    <row r="19" spans="1:9" ht="12.75" customHeight="1" thickBot="1" x14ac:dyDescent="0.4">
      <c r="A19" s="41" t="s">
        <v>38</v>
      </c>
      <c r="B19" s="42">
        <v>1</v>
      </c>
      <c r="C19" s="42">
        <v>2</v>
      </c>
      <c r="D19" s="43">
        <v>1</v>
      </c>
      <c r="E19" s="44">
        <v>1</v>
      </c>
      <c r="F19" s="43">
        <v>1</v>
      </c>
      <c r="G19" s="45">
        <v>1</v>
      </c>
      <c r="H19" s="46">
        <v>1</v>
      </c>
      <c r="I19" s="34">
        <f t="shared" si="1"/>
        <v>0.12962962962962962</v>
      </c>
    </row>
    <row r="20" spans="1:9" ht="12.75" customHeight="1" thickBot="1" x14ac:dyDescent="0.4">
      <c r="A20" s="41" t="s">
        <v>39</v>
      </c>
      <c r="B20" s="42">
        <v>1</v>
      </c>
      <c r="C20" s="42">
        <v>1</v>
      </c>
      <c r="D20" s="43">
        <v>2</v>
      </c>
      <c r="E20" s="44">
        <v>1</v>
      </c>
      <c r="F20" s="43">
        <v>1</v>
      </c>
      <c r="G20" s="45">
        <v>1</v>
      </c>
      <c r="H20" s="46">
        <v>1</v>
      </c>
      <c r="I20" s="34">
        <f t="shared" si="0"/>
        <v>0.12962962962962962</v>
      </c>
    </row>
    <row r="21" spans="1:9" ht="12.75" customHeight="1" thickBot="1" x14ac:dyDescent="0.4">
      <c r="A21" s="41" t="s">
        <v>40</v>
      </c>
      <c r="B21" s="42">
        <v>1</v>
      </c>
      <c r="C21" s="42">
        <v>2</v>
      </c>
      <c r="D21" s="43">
        <v>2</v>
      </c>
      <c r="E21" s="44">
        <v>1</v>
      </c>
      <c r="F21" s="43">
        <v>2</v>
      </c>
      <c r="G21" s="45">
        <v>1</v>
      </c>
      <c r="H21" s="46">
        <v>1</v>
      </c>
      <c r="I21" s="34">
        <f t="shared" si="0"/>
        <v>0.16666666666666666</v>
      </c>
    </row>
    <row r="22" spans="1:9" ht="12.75" customHeight="1" thickBot="1" x14ac:dyDescent="0.4">
      <c r="A22" s="41" t="s">
        <v>41</v>
      </c>
      <c r="B22" s="42">
        <v>1</v>
      </c>
      <c r="C22" s="42">
        <v>2</v>
      </c>
      <c r="D22" s="43">
        <v>1</v>
      </c>
      <c r="E22" s="44">
        <v>1</v>
      </c>
      <c r="F22" s="43">
        <v>1</v>
      </c>
      <c r="G22" s="45">
        <v>1</v>
      </c>
      <c r="H22" s="46">
        <v>1</v>
      </c>
      <c r="I22" s="34">
        <f t="shared" si="0"/>
        <v>0.12962962962962962</v>
      </c>
    </row>
    <row r="23" spans="1:9" ht="12.75" customHeight="1" thickBot="1" x14ac:dyDescent="0.4">
      <c r="A23" s="41" t="s">
        <v>42</v>
      </c>
      <c r="B23" s="42">
        <v>1</v>
      </c>
      <c r="C23" s="42">
        <v>2</v>
      </c>
      <c r="D23" s="43">
        <v>1</v>
      </c>
      <c r="E23" s="44">
        <v>1</v>
      </c>
      <c r="F23" s="43">
        <v>1</v>
      </c>
      <c r="G23" s="45">
        <v>1</v>
      </c>
      <c r="H23" s="46">
        <v>1</v>
      </c>
      <c r="I23" s="34">
        <f t="shared" si="0"/>
        <v>0.12962962962962962</v>
      </c>
    </row>
    <row r="24" spans="1:9" ht="12.75" customHeight="1" thickBot="1" x14ac:dyDescent="0.4">
      <c r="A24" s="47" t="s">
        <v>43</v>
      </c>
      <c r="B24" s="42">
        <v>1</v>
      </c>
      <c r="C24" s="42">
        <v>1</v>
      </c>
      <c r="D24" s="43">
        <v>1</v>
      </c>
      <c r="E24" s="44">
        <v>1</v>
      </c>
      <c r="F24" s="43">
        <v>1</v>
      </c>
      <c r="G24" s="45">
        <v>1</v>
      </c>
      <c r="H24" s="46">
        <v>1</v>
      </c>
      <c r="I24" s="34">
        <f t="shared" si="0"/>
        <v>0.1111111111111111</v>
      </c>
    </row>
    <row r="25" spans="1:9" ht="38.15" customHeight="1" thickBot="1" x14ac:dyDescent="0.4">
      <c r="A25" s="28" t="s">
        <v>44</v>
      </c>
      <c r="B25" s="42">
        <v>1</v>
      </c>
      <c r="C25" s="42">
        <v>2</v>
      </c>
      <c r="D25" s="43">
        <v>2</v>
      </c>
      <c r="E25" s="44">
        <v>1</v>
      </c>
      <c r="F25" s="43">
        <v>2</v>
      </c>
      <c r="G25" s="45">
        <v>2</v>
      </c>
      <c r="H25" s="46">
        <v>1</v>
      </c>
      <c r="I25" s="34">
        <f t="shared" si="0"/>
        <v>0.18518518518518517</v>
      </c>
    </row>
    <row r="26" spans="1:9" s="170" customFormat="1" ht="12.75" customHeight="1" thickBot="1" x14ac:dyDescent="0.4">
      <c r="A26" s="167" t="s">
        <v>113</v>
      </c>
      <c r="B26" s="168">
        <v>2</v>
      </c>
      <c r="C26" s="168">
        <v>2</v>
      </c>
      <c r="D26" s="169">
        <v>3</v>
      </c>
      <c r="E26" s="169">
        <v>1</v>
      </c>
      <c r="F26" s="169">
        <v>2</v>
      </c>
      <c r="G26" s="169">
        <v>1</v>
      </c>
      <c r="H26" s="169">
        <v>1</v>
      </c>
      <c r="I26" s="164">
        <f t="shared" si="0"/>
        <v>0.37037037037037035</v>
      </c>
    </row>
    <row r="27" spans="1:9" ht="15" thickBot="1" x14ac:dyDescent="0.4">
      <c r="A27" s="48" t="s">
        <v>45</v>
      </c>
      <c r="B27" s="49">
        <f t="shared" ref="B27:H27" si="2">SUM(B7:B25)/21</f>
        <v>0.90476190476190477</v>
      </c>
      <c r="C27" s="49">
        <f t="shared" si="2"/>
        <v>1.7142857142857142</v>
      </c>
      <c r="D27" s="49">
        <f t="shared" si="2"/>
        <v>1.0952380952380953</v>
      </c>
      <c r="E27" s="49">
        <f t="shared" si="2"/>
        <v>0.90476190476190477</v>
      </c>
      <c r="F27" s="49">
        <f t="shared" si="2"/>
        <v>1.1428571428571428</v>
      </c>
      <c r="G27" s="49">
        <f t="shared" si="2"/>
        <v>0.95238095238095233</v>
      </c>
      <c r="H27" s="49">
        <f t="shared" si="2"/>
        <v>0.8571428571428571</v>
      </c>
      <c r="I27" s="50">
        <f>SUM(C29)</f>
        <v>0.1364522417153996</v>
      </c>
    </row>
    <row r="28" spans="1:9" x14ac:dyDescent="0.35">
      <c r="A28" s="51" t="s">
        <v>46</v>
      </c>
      <c r="B28" s="52"/>
      <c r="C28" s="53" t="s">
        <v>47</v>
      </c>
      <c r="D28" s="54"/>
      <c r="E28" s="55"/>
      <c r="F28" s="56" t="s">
        <v>48</v>
      </c>
      <c r="G28" s="52"/>
      <c r="H28" s="52"/>
      <c r="I28" s="57"/>
    </row>
    <row r="29" spans="1:9" x14ac:dyDescent="0.35">
      <c r="A29" s="58">
        <f>SUM(B7:B25)</f>
        <v>19</v>
      </c>
      <c r="B29" s="59"/>
      <c r="C29" s="60">
        <f>SUM(D29*E29)</f>
        <v>0.1364522417153996</v>
      </c>
      <c r="D29" s="61">
        <f>SUM(B6:B25)/57</f>
        <v>0.33333333333333331</v>
      </c>
      <c r="E29" s="62">
        <f>SUM(C7:H25)/342</f>
        <v>0.40935672514619881</v>
      </c>
      <c r="F29" s="63"/>
      <c r="G29" s="64"/>
      <c r="H29" s="65"/>
      <c r="I29" s="66"/>
    </row>
  </sheetData>
  <mergeCells count="1">
    <mergeCell ref="A2:I2"/>
  </mergeCells>
  <dataValidations count="1">
    <dataValidation type="whole" showErrorMessage="1" errorTitle="Out of Range" error="Value must be between 0 - 3_x000a_" prompt="_x000a_" sqref="B7:H26" xr:uid="{00000000-0002-0000-0000-000000000000}">
      <formula1>0</formula1>
      <formula2>3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F7075-F679-464E-B5C6-B962807780D8}">
  <dimension ref="A1:I36"/>
  <sheetViews>
    <sheetView workbookViewId="0">
      <selection activeCell="B6" sqref="B6"/>
    </sheetView>
  </sheetViews>
  <sheetFormatPr defaultRowHeight="14.5" x14ac:dyDescent="0.35"/>
  <cols>
    <col min="1" max="1" width="29" customWidth="1"/>
    <col min="2" max="2" width="30.54296875" customWidth="1"/>
    <col min="9" max="9" width="43.7265625" customWidth="1"/>
  </cols>
  <sheetData>
    <row r="1" spans="1:9" ht="16" thickBot="1" x14ac:dyDescent="0.4">
      <c r="A1" s="318" t="s">
        <v>145</v>
      </c>
      <c r="B1" s="318"/>
      <c r="C1" s="318"/>
      <c r="D1" s="318"/>
      <c r="E1" s="318"/>
      <c r="F1" s="318"/>
      <c r="G1" s="318"/>
      <c r="H1" s="318"/>
      <c r="I1" s="318"/>
    </row>
    <row r="2" spans="1:9" ht="15" thickBot="1" x14ac:dyDescent="0.4">
      <c r="A2" s="76"/>
      <c r="B2" s="68"/>
      <c r="C2" s="77" t="s">
        <v>49</v>
      </c>
      <c r="D2" s="72"/>
      <c r="E2" s="73"/>
      <c r="F2" s="72"/>
      <c r="G2" s="72"/>
      <c r="H2" s="73"/>
      <c r="I2" s="74"/>
    </row>
    <row r="3" spans="1:9" ht="42.5" thickBot="1" x14ac:dyDescent="0.4">
      <c r="A3" s="78" t="s">
        <v>0</v>
      </c>
      <c r="B3" s="79" t="s">
        <v>1</v>
      </c>
      <c r="C3" s="80" t="s">
        <v>2</v>
      </c>
      <c r="D3" s="81" t="s">
        <v>3</v>
      </c>
      <c r="E3" s="82" t="s">
        <v>4</v>
      </c>
      <c r="F3" s="83" t="s">
        <v>5</v>
      </c>
      <c r="G3" s="7" t="s">
        <v>6</v>
      </c>
      <c r="H3" s="8" t="s">
        <v>7</v>
      </c>
      <c r="I3" s="9" t="s">
        <v>8</v>
      </c>
    </row>
    <row r="4" spans="1:9" ht="120.5" thickBot="1" x14ac:dyDescent="0.4">
      <c r="A4" s="84" t="s">
        <v>50</v>
      </c>
      <c r="B4" s="85" t="s">
        <v>51</v>
      </c>
      <c r="C4" s="86" t="s">
        <v>52</v>
      </c>
      <c r="D4" s="87" t="s">
        <v>53</v>
      </c>
      <c r="E4" s="88" t="s">
        <v>54</v>
      </c>
      <c r="F4" s="89" t="s">
        <v>55</v>
      </c>
      <c r="G4" s="90" t="s">
        <v>56</v>
      </c>
      <c r="H4" s="91" t="s">
        <v>57</v>
      </c>
      <c r="I4" s="92" t="s">
        <v>58</v>
      </c>
    </row>
    <row r="5" spans="1:9" ht="45.5" thickBot="1" x14ac:dyDescent="0.4">
      <c r="A5" s="93" t="s">
        <v>18</v>
      </c>
      <c r="B5" s="94" t="s">
        <v>59</v>
      </c>
      <c r="C5" s="95" t="s">
        <v>20</v>
      </c>
      <c r="D5" s="96" t="s">
        <v>21</v>
      </c>
      <c r="E5" s="97" t="s">
        <v>22</v>
      </c>
      <c r="F5" s="98" t="s">
        <v>23</v>
      </c>
      <c r="G5" s="99" t="s">
        <v>24</v>
      </c>
      <c r="H5" s="100" t="s">
        <v>25</v>
      </c>
      <c r="I5" s="101" t="s">
        <v>26</v>
      </c>
    </row>
    <row r="6" spans="1:9" ht="48.75" customHeight="1" thickBot="1" x14ac:dyDescent="0.4">
      <c r="A6" s="102" t="s">
        <v>105</v>
      </c>
      <c r="B6" s="103"/>
      <c r="C6" s="104"/>
      <c r="D6" s="105"/>
      <c r="E6" s="103"/>
      <c r="F6" s="104"/>
      <c r="G6" s="105"/>
      <c r="H6" s="106"/>
      <c r="I6" s="107"/>
    </row>
    <row r="7" spans="1:9" ht="19.5" customHeight="1" x14ac:dyDescent="0.35">
      <c r="A7" s="108" t="s">
        <v>123</v>
      </c>
      <c r="B7" s="109">
        <v>1</v>
      </c>
      <c r="C7" s="110">
        <v>2</v>
      </c>
      <c r="D7" s="111">
        <v>1</v>
      </c>
      <c r="E7" s="109">
        <v>2</v>
      </c>
      <c r="F7" s="110">
        <v>1</v>
      </c>
      <c r="G7" s="111">
        <v>1</v>
      </c>
      <c r="H7" s="112">
        <v>1</v>
      </c>
      <c r="I7" s="113">
        <f t="shared" ref="I7:I33" si="0">SUM((B7/3)*((C7+D7+E7+F7+G7+H7)/18))</f>
        <v>0.14814814814814814</v>
      </c>
    </row>
    <row r="8" spans="1:9" ht="19.5" customHeight="1" x14ac:dyDescent="0.35">
      <c r="A8" s="108" t="s">
        <v>108</v>
      </c>
      <c r="B8" s="109">
        <v>1</v>
      </c>
      <c r="C8" s="110">
        <v>2</v>
      </c>
      <c r="D8" s="111">
        <v>1</v>
      </c>
      <c r="E8" s="109">
        <v>2</v>
      </c>
      <c r="F8" s="110">
        <v>1</v>
      </c>
      <c r="G8" s="111">
        <v>1</v>
      </c>
      <c r="H8" s="112">
        <v>1</v>
      </c>
      <c r="I8" s="113">
        <f t="shared" si="0"/>
        <v>0.14814814814814814</v>
      </c>
    </row>
    <row r="9" spans="1:9" ht="17.25" customHeight="1" x14ac:dyDescent="0.35">
      <c r="A9" s="108" t="s">
        <v>121</v>
      </c>
      <c r="B9" s="109">
        <v>1</v>
      </c>
      <c r="C9" s="110">
        <v>2</v>
      </c>
      <c r="D9" s="111">
        <v>1</v>
      </c>
      <c r="E9" s="109">
        <v>2</v>
      </c>
      <c r="F9" s="110">
        <v>1</v>
      </c>
      <c r="G9" s="111">
        <v>1</v>
      </c>
      <c r="H9" s="112">
        <v>1</v>
      </c>
      <c r="I9" s="113">
        <f t="shared" si="0"/>
        <v>0.14814814814814814</v>
      </c>
    </row>
    <row r="10" spans="1:9" ht="26.25" customHeight="1" x14ac:dyDescent="0.35">
      <c r="A10" s="108" t="s">
        <v>135</v>
      </c>
      <c r="B10" s="109">
        <v>1</v>
      </c>
      <c r="C10" s="110">
        <v>2</v>
      </c>
      <c r="D10" s="111">
        <v>1</v>
      </c>
      <c r="E10" s="109">
        <v>2</v>
      </c>
      <c r="F10" s="110">
        <v>1</v>
      </c>
      <c r="G10" s="111">
        <v>1</v>
      </c>
      <c r="H10" s="112">
        <v>1</v>
      </c>
      <c r="I10" s="113">
        <f t="shared" si="0"/>
        <v>0.14814814814814814</v>
      </c>
    </row>
    <row r="11" spans="1:9" ht="24" customHeight="1" x14ac:dyDescent="0.35">
      <c r="A11" s="180" t="s">
        <v>124</v>
      </c>
      <c r="B11" s="114">
        <v>1</v>
      </c>
      <c r="C11" s="115">
        <v>2</v>
      </c>
      <c r="D11" s="116">
        <v>1</v>
      </c>
      <c r="E11" s="114">
        <v>2</v>
      </c>
      <c r="F11" s="115">
        <v>1</v>
      </c>
      <c r="G11" s="116">
        <v>1</v>
      </c>
      <c r="H11" s="117">
        <v>1</v>
      </c>
      <c r="I11" s="118">
        <f t="shared" si="0"/>
        <v>0.14814814814814814</v>
      </c>
    </row>
    <row r="12" spans="1:9" ht="24.75" customHeight="1" x14ac:dyDescent="0.35">
      <c r="A12" s="108" t="s">
        <v>136</v>
      </c>
      <c r="B12" s="109">
        <v>1</v>
      </c>
      <c r="C12" s="110">
        <v>2</v>
      </c>
      <c r="D12" s="111">
        <v>1</v>
      </c>
      <c r="E12" s="109">
        <v>2</v>
      </c>
      <c r="F12" s="110">
        <v>1</v>
      </c>
      <c r="G12" s="111">
        <v>1</v>
      </c>
      <c r="H12" s="112">
        <v>1</v>
      </c>
      <c r="I12" s="113">
        <f t="shared" si="0"/>
        <v>0.14814814814814814</v>
      </c>
    </row>
    <row r="13" spans="1:9" ht="19.5" customHeight="1" x14ac:dyDescent="0.35">
      <c r="A13" s="108" t="s">
        <v>60</v>
      </c>
      <c r="B13" s="109">
        <v>1</v>
      </c>
      <c r="C13" s="110">
        <v>2</v>
      </c>
      <c r="D13" s="111">
        <v>1</v>
      </c>
      <c r="E13" s="109">
        <v>2</v>
      </c>
      <c r="F13" s="110">
        <v>1</v>
      </c>
      <c r="G13" s="111">
        <v>1</v>
      </c>
      <c r="H13" s="112">
        <v>1</v>
      </c>
      <c r="I13" s="113">
        <f t="shared" si="0"/>
        <v>0.14814814814814814</v>
      </c>
    </row>
    <row r="14" spans="1:9" ht="25.5" customHeight="1" x14ac:dyDescent="0.35">
      <c r="A14" s="108" t="s">
        <v>131</v>
      </c>
      <c r="B14" s="109">
        <v>1</v>
      </c>
      <c r="C14" s="110">
        <v>2</v>
      </c>
      <c r="D14" s="111">
        <v>1</v>
      </c>
      <c r="E14" s="109">
        <v>2</v>
      </c>
      <c r="F14" s="110">
        <v>1</v>
      </c>
      <c r="G14" s="111">
        <v>1</v>
      </c>
      <c r="H14" s="112">
        <v>1</v>
      </c>
      <c r="I14" s="113">
        <f t="shared" si="0"/>
        <v>0.14814814814814814</v>
      </c>
    </row>
    <row r="15" spans="1:9" ht="28.5" customHeight="1" x14ac:dyDescent="0.35">
      <c r="A15" s="108" t="s">
        <v>122</v>
      </c>
      <c r="B15" s="109">
        <v>1</v>
      </c>
      <c r="C15" s="110">
        <v>2</v>
      </c>
      <c r="D15" s="111">
        <v>1</v>
      </c>
      <c r="E15" s="109">
        <v>2</v>
      </c>
      <c r="F15" s="110">
        <v>1</v>
      </c>
      <c r="G15" s="111">
        <v>1</v>
      </c>
      <c r="H15" s="112">
        <v>1</v>
      </c>
      <c r="I15" s="113">
        <f t="shared" si="0"/>
        <v>0.14814814814814814</v>
      </c>
    </row>
    <row r="16" spans="1:9" ht="28.5" customHeight="1" x14ac:dyDescent="0.35">
      <c r="A16" s="108" t="s">
        <v>139</v>
      </c>
      <c r="B16" s="109">
        <v>1</v>
      </c>
      <c r="C16" s="110">
        <v>2</v>
      </c>
      <c r="D16" s="111">
        <v>1</v>
      </c>
      <c r="E16" s="109">
        <v>2</v>
      </c>
      <c r="F16" s="110">
        <v>1</v>
      </c>
      <c r="G16" s="111">
        <v>1</v>
      </c>
      <c r="H16" s="112">
        <v>1</v>
      </c>
      <c r="I16" s="113">
        <f t="shared" si="0"/>
        <v>0.14814814814814814</v>
      </c>
    </row>
    <row r="17" spans="1:9" ht="24.75" customHeight="1" x14ac:dyDescent="0.35">
      <c r="A17" s="181" t="s">
        <v>130</v>
      </c>
      <c r="B17" s="175">
        <v>1</v>
      </c>
      <c r="C17" s="176">
        <v>2</v>
      </c>
      <c r="D17" s="177">
        <v>1</v>
      </c>
      <c r="E17" s="175">
        <v>2</v>
      </c>
      <c r="F17" s="176">
        <v>1</v>
      </c>
      <c r="G17" s="177">
        <v>1</v>
      </c>
      <c r="H17" s="178">
        <v>1</v>
      </c>
      <c r="I17" s="179">
        <f>SUM((B17/3)*((C17+D17+E17+F17+G17+H17)/18))</f>
        <v>0.14814814814814814</v>
      </c>
    </row>
    <row r="18" spans="1:9" ht="36" customHeight="1" x14ac:dyDescent="0.35">
      <c r="A18" s="181" t="s">
        <v>137</v>
      </c>
      <c r="B18" s="175">
        <v>1</v>
      </c>
      <c r="C18" s="176">
        <v>2</v>
      </c>
      <c r="D18" s="177">
        <v>1</v>
      </c>
      <c r="E18" s="175">
        <v>2</v>
      </c>
      <c r="F18" s="176">
        <v>1</v>
      </c>
      <c r="G18" s="177">
        <v>1</v>
      </c>
      <c r="H18" s="178">
        <v>1</v>
      </c>
      <c r="I18" s="179">
        <f t="shared" si="0"/>
        <v>0.14814814814814814</v>
      </c>
    </row>
    <row r="19" spans="1:9" ht="24.75" customHeight="1" x14ac:dyDescent="0.35">
      <c r="A19" s="108" t="s">
        <v>136</v>
      </c>
      <c r="B19" s="175">
        <v>1</v>
      </c>
      <c r="C19" s="176">
        <v>2</v>
      </c>
      <c r="D19" s="177">
        <v>1</v>
      </c>
      <c r="E19" s="175">
        <v>2</v>
      </c>
      <c r="F19" s="176">
        <v>1</v>
      </c>
      <c r="G19" s="177">
        <v>1</v>
      </c>
      <c r="H19" s="178">
        <v>1</v>
      </c>
      <c r="I19" s="179">
        <f t="shared" si="0"/>
        <v>0.14814814814814814</v>
      </c>
    </row>
    <row r="20" spans="1:9" ht="28.5" customHeight="1" x14ac:dyDescent="0.35">
      <c r="A20" s="108" t="s">
        <v>132</v>
      </c>
      <c r="B20" s="109">
        <v>1</v>
      </c>
      <c r="C20" s="110">
        <v>2</v>
      </c>
      <c r="D20" s="111">
        <v>1</v>
      </c>
      <c r="E20" s="109">
        <v>2</v>
      </c>
      <c r="F20" s="110">
        <v>1</v>
      </c>
      <c r="G20" s="111">
        <v>1</v>
      </c>
      <c r="H20" s="112">
        <v>1</v>
      </c>
      <c r="I20" s="113">
        <f t="shared" si="0"/>
        <v>0.14814814814814814</v>
      </c>
    </row>
    <row r="21" spans="1:9" ht="38.25" customHeight="1" x14ac:dyDescent="0.35">
      <c r="A21" s="108" t="s">
        <v>133</v>
      </c>
      <c r="B21" s="109">
        <v>1</v>
      </c>
      <c r="C21" s="110">
        <v>2</v>
      </c>
      <c r="D21" s="111">
        <v>1</v>
      </c>
      <c r="E21" s="109">
        <v>2</v>
      </c>
      <c r="F21" s="110">
        <v>1</v>
      </c>
      <c r="G21" s="111">
        <v>1</v>
      </c>
      <c r="H21" s="112">
        <v>1</v>
      </c>
      <c r="I21" s="113">
        <f t="shared" si="0"/>
        <v>0.14814814814814814</v>
      </c>
    </row>
    <row r="22" spans="1:9" ht="18.75" customHeight="1" x14ac:dyDescent="0.35">
      <c r="A22" s="108" t="s">
        <v>134</v>
      </c>
      <c r="B22" s="109">
        <v>1</v>
      </c>
      <c r="C22" s="110">
        <v>2</v>
      </c>
      <c r="D22" s="111">
        <v>1</v>
      </c>
      <c r="E22" s="109">
        <v>2</v>
      </c>
      <c r="F22" s="110">
        <v>1</v>
      </c>
      <c r="G22" s="111">
        <v>1</v>
      </c>
      <c r="H22" s="112">
        <v>1</v>
      </c>
      <c r="I22" s="113">
        <f t="shared" si="0"/>
        <v>0.14814814814814814</v>
      </c>
    </row>
    <row r="23" spans="1:9" ht="21" customHeight="1" x14ac:dyDescent="0.35">
      <c r="A23" s="108" t="s">
        <v>140</v>
      </c>
      <c r="B23" s="109">
        <v>1</v>
      </c>
      <c r="C23" s="110">
        <v>2</v>
      </c>
      <c r="D23" s="111">
        <v>1</v>
      </c>
      <c r="E23" s="109">
        <v>2</v>
      </c>
      <c r="F23" s="110">
        <v>1</v>
      </c>
      <c r="G23" s="111">
        <v>1</v>
      </c>
      <c r="H23" s="112">
        <v>1</v>
      </c>
      <c r="I23" s="113">
        <f t="shared" si="0"/>
        <v>0.14814814814814814</v>
      </c>
    </row>
    <row r="24" spans="1:9" ht="23.25" customHeight="1" thickBot="1" x14ac:dyDescent="0.4">
      <c r="A24" s="180" t="s">
        <v>138</v>
      </c>
      <c r="B24" s="114">
        <v>1</v>
      </c>
      <c r="C24" s="115">
        <v>2</v>
      </c>
      <c r="D24" s="116">
        <v>1</v>
      </c>
      <c r="E24" s="114">
        <v>2</v>
      </c>
      <c r="F24" s="115">
        <v>1</v>
      </c>
      <c r="G24" s="116">
        <v>1</v>
      </c>
      <c r="H24" s="117">
        <v>1</v>
      </c>
      <c r="I24" s="118">
        <f t="shared" si="0"/>
        <v>0.14814814814814814</v>
      </c>
    </row>
    <row r="25" spans="1:9" ht="15" thickBot="1" x14ac:dyDescent="0.4">
      <c r="A25" s="102" t="s">
        <v>61</v>
      </c>
      <c r="B25" s="119"/>
      <c r="C25" s="120"/>
      <c r="D25" s="121"/>
      <c r="E25" s="119"/>
      <c r="F25" s="120"/>
      <c r="G25" s="121"/>
      <c r="H25" s="122"/>
      <c r="I25" s="123">
        <f t="shared" si="0"/>
        <v>0</v>
      </c>
    </row>
    <row r="26" spans="1:9" x14ac:dyDescent="0.35">
      <c r="A26" s="124" t="s">
        <v>62</v>
      </c>
      <c r="B26" s="114">
        <v>1</v>
      </c>
      <c r="C26" s="115">
        <v>1</v>
      </c>
      <c r="D26" s="116">
        <v>1</v>
      </c>
      <c r="E26" s="114">
        <v>2</v>
      </c>
      <c r="F26" s="115">
        <v>1</v>
      </c>
      <c r="G26" s="116">
        <v>1</v>
      </c>
      <c r="H26" s="117">
        <v>1</v>
      </c>
      <c r="I26" s="113">
        <f t="shared" si="0"/>
        <v>0.12962962962962962</v>
      </c>
    </row>
    <row r="27" spans="1:9" x14ac:dyDescent="0.35">
      <c r="A27" s="125" t="s">
        <v>63</v>
      </c>
      <c r="B27" s="114">
        <v>1</v>
      </c>
      <c r="C27" s="115">
        <v>2</v>
      </c>
      <c r="D27" s="116">
        <v>2</v>
      </c>
      <c r="E27" s="114">
        <v>2</v>
      </c>
      <c r="F27" s="115">
        <v>1</v>
      </c>
      <c r="G27" s="116">
        <v>1</v>
      </c>
      <c r="H27" s="117">
        <v>1</v>
      </c>
      <c r="I27" s="113">
        <f t="shared" si="0"/>
        <v>0.16666666666666666</v>
      </c>
    </row>
    <row r="28" spans="1:9" x14ac:dyDescent="0.35">
      <c r="A28" s="125" t="s">
        <v>109</v>
      </c>
      <c r="B28" s="114">
        <v>1</v>
      </c>
      <c r="C28" s="115">
        <v>2</v>
      </c>
      <c r="D28" s="116">
        <v>2</v>
      </c>
      <c r="E28" s="114">
        <v>2</v>
      </c>
      <c r="F28" s="115">
        <v>1</v>
      </c>
      <c r="G28" s="116">
        <v>1</v>
      </c>
      <c r="H28" s="117">
        <v>1</v>
      </c>
      <c r="I28" s="163">
        <f t="shared" si="0"/>
        <v>0.16666666666666666</v>
      </c>
    </row>
    <row r="29" spans="1:9" x14ac:dyDescent="0.35">
      <c r="A29" s="125" t="s">
        <v>106</v>
      </c>
      <c r="B29" s="114">
        <v>1</v>
      </c>
      <c r="C29" s="115">
        <v>1</v>
      </c>
      <c r="D29" s="116">
        <v>1</v>
      </c>
      <c r="E29" s="114">
        <v>2</v>
      </c>
      <c r="F29" s="115">
        <v>1</v>
      </c>
      <c r="G29" s="116">
        <v>1</v>
      </c>
      <c r="H29" s="117">
        <v>1</v>
      </c>
      <c r="I29" s="113">
        <f t="shared" si="0"/>
        <v>0.12962962962962962</v>
      </c>
    </row>
    <row r="30" spans="1:9" ht="15" thickBot="1" x14ac:dyDescent="0.4">
      <c r="A30" s="128" t="s">
        <v>115</v>
      </c>
      <c r="B30" s="126">
        <v>1</v>
      </c>
      <c r="C30" s="127">
        <v>2</v>
      </c>
      <c r="D30" s="45">
        <v>2</v>
      </c>
      <c r="E30" s="126">
        <v>2</v>
      </c>
      <c r="F30" s="127">
        <v>1</v>
      </c>
      <c r="G30" s="45">
        <v>1</v>
      </c>
      <c r="H30" s="46">
        <v>1</v>
      </c>
      <c r="I30" s="163">
        <f t="shared" si="0"/>
        <v>0.16666666666666666</v>
      </c>
    </row>
    <row r="31" spans="1:9" ht="15" thickBot="1" x14ac:dyDescent="0.4">
      <c r="A31" s="102" t="s">
        <v>64</v>
      </c>
      <c r="B31" s="119"/>
      <c r="C31" s="120"/>
      <c r="D31" s="121"/>
      <c r="E31" s="119"/>
      <c r="F31" s="120"/>
      <c r="G31" s="121"/>
      <c r="H31" s="122"/>
      <c r="I31" s="123"/>
    </row>
    <row r="32" spans="1:9" x14ac:dyDescent="0.35">
      <c r="A32" s="124" t="s">
        <v>107</v>
      </c>
      <c r="B32" s="126">
        <v>1</v>
      </c>
      <c r="C32" s="127">
        <v>2</v>
      </c>
      <c r="D32" s="45">
        <v>2</v>
      </c>
      <c r="E32" s="126">
        <v>2</v>
      </c>
      <c r="F32" s="127">
        <v>1</v>
      </c>
      <c r="G32" s="45">
        <v>1</v>
      </c>
      <c r="H32" s="46">
        <v>1</v>
      </c>
      <c r="I32" s="113">
        <f t="shared" si="0"/>
        <v>0.16666666666666666</v>
      </c>
    </row>
    <row r="33" spans="1:9" ht="23.5" thickBot="1" x14ac:dyDescent="0.4">
      <c r="A33" s="125" t="s">
        <v>65</v>
      </c>
      <c r="B33" s="126">
        <v>1</v>
      </c>
      <c r="C33" s="127">
        <v>2</v>
      </c>
      <c r="D33" s="45">
        <v>2</v>
      </c>
      <c r="E33" s="126">
        <v>3</v>
      </c>
      <c r="F33" s="127">
        <v>1</v>
      </c>
      <c r="G33" s="45">
        <v>1</v>
      </c>
      <c r="H33" s="46">
        <v>1</v>
      </c>
      <c r="I33" s="113">
        <f t="shared" si="0"/>
        <v>0.18518518518518517</v>
      </c>
    </row>
    <row r="34" spans="1:9" ht="15" thickBot="1" x14ac:dyDescent="0.4">
      <c r="A34" s="129" t="s">
        <v>45</v>
      </c>
      <c r="B34" s="130">
        <f t="shared" ref="B34:H34" si="1">SUM(B6:B33)/17</f>
        <v>1.4705882352941178</v>
      </c>
      <c r="C34" s="130">
        <f t="shared" si="1"/>
        <v>2.8235294117647061</v>
      </c>
      <c r="D34" s="130">
        <f t="shared" si="1"/>
        <v>1.7647058823529411</v>
      </c>
      <c r="E34" s="130">
        <f t="shared" si="1"/>
        <v>3</v>
      </c>
      <c r="F34" s="130">
        <f t="shared" si="1"/>
        <v>1.4705882352941178</v>
      </c>
      <c r="G34" s="130">
        <f t="shared" si="1"/>
        <v>1.4705882352941178</v>
      </c>
      <c r="H34" s="130">
        <f t="shared" si="1"/>
        <v>1.4705882352941178</v>
      </c>
      <c r="I34" s="131">
        <f>SUM(C36)</f>
        <v>0.29149519890260633</v>
      </c>
    </row>
    <row r="35" spans="1:9" x14ac:dyDescent="0.35">
      <c r="A35" s="132" t="s">
        <v>46</v>
      </c>
      <c r="B35" s="133"/>
      <c r="C35" s="53" t="s">
        <v>47</v>
      </c>
      <c r="D35" s="54"/>
      <c r="E35" s="55"/>
      <c r="F35" s="56" t="s">
        <v>48</v>
      </c>
      <c r="G35" s="57"/>
      <c r="H35" s="134"/>
      <c r="I35" s="57"/>
    </row>
    <row r="36" spans="1:9" x14ac:dyDescent="0.35">
      <c r="A36" s="58">
        <f>SUM(B6:B33)</f>
        <v>25</v>
      </c>
      <c r="B36" s="63"/>
      <c r="C36" s="60">
        <f>SUM(D36*E36)</f>
        <v>0.29149519890260633</v>
      </c>
      <c r="D36" s="61">
        <f>SUM(B6:B33)/54</f>
        <v>0.46296296296296297</v>
      </c>
      <c r="E36" s="62">
        <f>SUM(C6:H33)/324</f>
        <v>0.62962962962962965</v>
      </c>
      <c r="F36" s="59"/>
      <c r="G36" s="59"/>
      <c r="H36" s="59"/>
      <c r="I36" s="66"/>
    </row>
  </sheetData>
  <mergeCells count="1">
    <mergeCell ref="A1:I1"/>
  </mergeCells>
  <dataValidations count="1">
    <dataValidation type="whole" showInputMessage="1" showErrorMessage="1" errorTitle="Out of Range" error="Value must be between 3 - 0_x000a_" sqref="B6:H33" xr:uid="{56FF10DC-29DA-48F1-B740-87B2499C4614}">
      <formula1>0</formula1>
      <formula2>3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topLeftCell="A16" zoomScale="112" zoomScaleNormal="112" workbookViewId="0">
      <selection activeCell="C30" sqref="C30"/>
    </sheetView>
  </sheetViews>
  <sheetFormatPr defaultColWidth="9.1796875" defaultRowHeight="15.5" x14ac:dyDescent="0.35"/>
  <cols>
    <col min="1" max="1" width="40" style="277" customWidth="1"/>
    <col min="2" max="2" width="12.1796875" style="277" customWidth="1"/>
    <col min="3" max="3" width="11.54296875" style="277" customWidth="1"/>
    <col min="4" max="4" width="14.1796875" style="277" customWidth="1"/>
    <col min="5" max="5" width="13.1796875" style="277" customWidth="1"/>
    <col min="6" max="7" width="12.26953125" style="277" customWidth="1"/>
    <col min="8" max="8" width="14.7265625" style="277" customWidth="1"/>
    <col min="9" max="9" width="16" style="277" customWidth="1"/>
    <col min="10" max="16384" width="9.1796875" style="277"/>
  </cols>
  <sheetData>
    <row r="1" spans="1:9" x14ac:dyDescent="0.35">
      <c r="A1" s="313"/>
      <c r="B1" s="313"/>
      <c r="C1" s="313"/>
      <c r="D1" s="313"/>
      <c r="E1" s="313"/>
      <c r="F1" s="313"/>
      <c r="G1" s="313"/>
      <c r="H1" s="313"/>
      <c r="I1" s="313"/>
    </row>
    <row r="2" spans="1:9" ht="16" thickBot="1" x14ac:dyDescent="0.4">
      <c r="A2" s="318" t="s">
        <v>144</v>
      </c>
      <c r="B2" s="318"/>
      <c r="C2" s="318"/>
      <c r="D2" s="318"/>
      <c r="E2" s="318"/>
      <c r="F2" s="318"/>
      <c r="G2" s="318"/>
      <c r="H2" s="318"/>
      <c r="I2" s="318"/>
    </row>
    <row r="3" spans="1:9" ht="16" thickBot="1" x14ac:dyDescent="0.4">
      <c r="A3" s="314"/>
      <c r="B3" s="237"/>
      <c r="C3" s="238" t="s">
        <v>49</v>
      </c>
      <c r="D3" s="239"/>
      <c r="E3" s="240"/>
      <c r="F3" s="239"/>
      <c r="G3" s="239"/>
      <c r="H3" s="240"/>
      <c r="I3" s="315"/>
    </row>
    <row r="4" spans="1:9" ht="47" thickBot="1" x14ac:dyDescent="0.4">
      <c r="A4" s="241" t="s">
        <v>0</v>
      </c>
      <c r="B4" s="242" t="s">
        <v>1</v>
      </c>
      <c r="C4" s="243" t="s">
        <v>2</v>
      </c>
      <c r="D4" s="244" t="s">
        <v>3</v>
      </c>
      <c r="E4" s="245" t="s">
        <v>4</v>
      </c>
      <c r="F4" s="246" t="s">
        <v>5</v>
      </c>
      <c r="G4" s="247" t="s">
        <v>6</v>
      </c>
      <c r="H4" s="248" t="s">
        <v>7</v>
      </c>
      <c r="I4" s="249" t="s">
        <v>8</v>
      </c>
    </row>
    <row r="5" spans="1:9" ht="91.5" customHeight="1" thickBot="1" x14ac:dyDescent="0.4">
      <c r="A5" s="250" t="s">
        <v>50</v>
      </c>
      <c r="B5" s="251" t="s">
        <v>51</v>
      </c>
      <c r="C5" s="252" t="s">
        <v>52</v>
      </c>
      <c r="D5" s="253" t="s">
        <v>53</v>
      </c>
      <c r="E5" s="254" t="s">
        <v>54</v>
      </c>
      <c r="F5" s="255" t="s">
        <v>55</v>
      </c>
      <c r="G5" s="256" t="s">
        <v>56</v>
      </c>
      <c r="H5" s="257" t="s">
        <v>57</v>
      </c>
      <c r="I5" s="258" t="s">
        <v>58</v>
      </c>
    </row>
    <row r="6" spans="1:9" ht="61" customHeight="1" thickBot="1" x14ac:dyDescent="0.4">
      <c r="A6" s="259" t="s">
        <v>18</v>
      </c>
      <c r="B6" s="260" t="s">
        <v>59</v>
      </c>
      <c r="C6" s="261" t="s">
        <v>20</v>
      </c>
      <c r="D6" s="262" t="s">
        <v>21</v>
      </c>
      <c r="E6" s="263" t="s">
        <v>22</v>
      </c>
      <c r="F6" s="264" t="s">
        <v>23</v>
      </c>
      <c r="G6" s="256" t="s">
        <v>24</v>
      </c>
      <c r="H6" s="257" t="s">
        <v>25</v>
      </c>
      <c r="I6" s="258" t="s">
        <v>26</v>
      </c>
    </row>
    <row r="7" spans="1:9" ht="13.4" customHeight="1" thickBot="1" x14ac:dyDescent="0.4">
      <c r="A7" s="265" t="s">
        <v>105</v>
      </c>
      <c r="B7" s="266"/>
      <c r="C7" s="267"/>
      <c r="D7" s="268"/>
      <c r="E7" s="266"/>
      <c r="F7" s="267"/>
      <c r="G7" s="268"/>
      <c r="H7" s="269"/>
      <c r="I7" s="270"/>
    </row>
    <row r="8" spans="1:9" ht="12.75" customHeight="1" x14ac:dyDescent="0.35">
      <c r="A8" s="271" t="s">
        <v>123</v>
      </c>
      <c r="B8" s="272">
        <v>1</v>
      </c>
      <c r="C8" s="273">
        <v>2</v>
      </c>
      <c r="D8" s="274">
        <v>1</v>
      </c>
      <c r="E8" s="272">
        <v>2</v>
      </c>
      <c r="F8" s="273">
        <v>1</v>
      </c>
      <c r="G8" s="274">
        <v>1</v>
      </c>
      <c r="H8" s="275">
        <v>1</v>
      </c>
      <c r="I8" s="276">
        <f t="shared" ref="I8:I14" si="0">SUM((B8/3)*((C8+D8+E8+F8+G8+H8)/18))</f>
        <v>0.14814814814814814</v>
      </c>
    </row>
    <row r="9" spans="1:9" ht="12.75" customHeight="1" x14ac:dyDescent="0.35">
      <c r="A9" s="271" t="s">
        <v>108</v>
      </c>
      <c r="B9" s="272">
        <v>1</v>
      </c>
      <c r="C9" s="273">
        <v>2</v>
      </c>
      <c r="D9" s="274">
        <v>1</v>
      </c>
      <c r="E9" s="272">
        <v>2</v>
      </c>
      <c r="F9" s="273">
        <v>1</v>
      </c>
      <c r="G9" s="274">
        <v>1</v>
      </c>
      <c r="H9" s="275">
        <v>1</v>
      </c>
      <c r="I9" s="276">
        <f t="shared" si="0"/>
        <v>0.14814814814814814</v>
      </c>
    </row>
    <row r="10" spans="1:9" ht="12.75" customHeight="1" x14ac:dyDescent="0.35">
      <c r="A10" s="271" t="s">
        <v>121</v>
      </c>
      <c r="B10" s="272">
        <v>1</v>
      </c>
      <c r="C10" s="273">
        <v>2</v>
      </c>
      <c r="D10" s="274">
        <v>1</v>
      </c>
      <c r="E10" s="272">
        <v>2</v>
      </c>
      <c r="F10" s="273">
        <v>1</v>
      </c>
      <c r="G10" s="274">
        <v>1</v>
      </c>
      <c r="H10" s="275">
        <v>1</v>
      </c>
      <c r="I10" s="276">
        <f t="shared" si="0"/>
        <v>0.14814814814814814</v>
      </c>
    </row>
    <row r="11" spans="1:9" ht="12.75" customHeight="1" x14ac:dyDescent="0.35">
      <c r="A11" s="271" t="s">
        <v>120</v>
      </c>
      <c r="B11" s="272">
        <v>1</v>
      </c>
      <c r="C11" s="273">
        <v>2</v>
      </c>
      <c r="D11" s="274">
        <v>1</v>
      </c>
      <c r="E11" s="272">
        <v>2</v>
      </c>
      <c r="F11" s="273">
        <v>1</v>
      </c>
      <c r="G11" s="274">
        <v>1</v>
      </c>
      <c r="H11" s="275">
        <v>1</v>
      </c>
      <c r="I11" s="276">
        <f t="shared" si="0"/>
        <v>0.14814814814814814</v>
      </c>
    </row>
    <row r="12" spans="1:9" ht="12.75" customHeight="1" x14ac:dyDescent="0.35">
      <c r="A12" s="271" t="s">
        <v>60</v>
      </c>
      <c r="B12" s="272">
        <v>1</v>
      </c>
      <c r="C12" s="273">
        <v>2</v>
      </c>
      <c r="D12" s="274">
        <v>1</v>
      </c>
      <c r="E12" s="272">
        <v>2</v>
      </c>
      <c r="F12" s="273">
        <v>1</v>
      </c>
      <c r="G12" s="274">
        <v>1</v>
      </c>
      <c r="H12" s="275">
        <v>1</v>
      </c>
      <c r="I12" s="276">
        <f t="shared" si="0"/>
        <v>0.14814814814814814</v>
      </c>
    </row>
    <row r="13" spans="1:9" ht="12.75" customHeight="1" x14ac:dyDescent="0.35">
      <c r="A13" s="271" t="s">
        <v>129</v>
      </c>
      <c r="B13" s="272">
        <v>1</v>
      </c>
      <c r="C13" s="273">
        <v>2</v>
      </c>
      <c r="D13" s="274">
        <v>1</v>
      </c>
      <c r="E13" s="272">
        <v>2</v>
      </c>
      <c r="F13" s="273">
        <v>1</v>
      </c>
      <c r="G13" s="274">
        <v>1</v>
      </c>
      <c r="H13" s="275">
        <v>1</v>
      </c>
      <c r="I13" s="276">
        <f t="shared" si="0"/>
        <v>0.14814814814814814</v>
      </c>
    </row>
    <row r="14" spans="1:9" ht="17.25" customHeight="1" x14ac:dyDescent="0.35">
      <c r="A14" s="271" t="s">
        <v>122</v>
      </c>
      <c r="B14" s="272">
        <v>1</v>
      </c>
      <c r="C14" s="273">
        <v>2</v>
      </c>
      <c r="D14" s="274">
        <v>1</v>
      </c>
      <c r="E14" s="272">
        <v>2</v>
      </c>
      <c r="F14" s="273">
        <v>1</v>
      </c>
      <c r="G14" s="274">
        <v>1</v>
      </c>
      <c r="H14" s="275">
        <v>1</v>
      </c>
      <c r="I14" s="276">
        <f t="shared" si="0"/>
        <v>0.14814814814814814</v>
      </c>
    </row>
    <row r="15" spans="1:9" ht="13.5" customHeight="1" thickBot="1" x14ac:dyDescent="0.4">
      <c r="A15" s="277" t="s">
        <v>124</v>
      </c>
      <c r="B15" s="278">
        <v>1</v>
      </c>
      <c r="C15" s="279">
        <v>2</v>
      </c>
      <c r="D15" s="280">
        <v>1</v>
      </c>
      <c r="E15" s="278">
        <v>2</v>
      </c>
      <c r="F15" s="279">
        <v>1</v>
      </c>
      <c r="G15" s="280">
        <v>1</v>
      </c>
      <c r="H15" s="281">
        <v>1</v>
      </c>
      <c r="I15" s="282">
        <f t="shared" ref="I15:I24" si="1">SUM((B15/3)*((C15+D15+E15+F15+G15+H15)/18))</f>
        <v>0.14814814814814814</v>
      </c>
    </row>
    <row r="16" spans="1:9" ht="13.4" customHeight="1" thickBot="1" x14ac:dyDescent="0.4">
      <c r="A16" s="265" t="s">
        <v>61</v>
      </c>
      <c r="B16" s="283"/>
      <c r="C16" s="284"/>
      <c r="D16" s="285"/>
      <c r="E16" s="283"/>
      <c r="F16" s="284"/>
      <c r="G16" s="285"/>
      <c r="H16" s="286"/>
      <c r="I16" s="287">
        <f t="shared" si="1"/>
        <v>0</v>
      </c>
    </row>
    <row r="17" spans="1:9" ht="12.75" customHeight="1" x14ac:dyDescent="0.35">
      <c r="A17" s="288" t="s">
        <v>62</v>
      </c>
      <c r="B17" s="278">
        <v>1</v>
      </c>
      <c r="C17" s="279">
        <v>1</v>
      </c>
      <c r="D17" s="280">
        <v>1</v>
      </c>
      <c r="E17" s="278">
        <v>2</v>
      </c>
      <c r="F17" s="279">
        <v>1</v>
      </c>
      <c r="G17" s="280">
        <v>1</v>
      </c>
      <c r="H17" s="281">
        <v>1</v>
      </c>
      <c r="I17" s="276">
        <f t="shared" si="1"/>
        <v>0.12962962962962962</v>
      </c>
    </row>
    <row r="18" spans="1:9" ht="12.75" customHeight="1" x14ac:dyDescent="0.35">
      <c r="A18" s="289" t="s">
        <v>63</v>
      </c>
      <c r="B18" s="278">
        <v>1</v>
      </c>
      <c r="C18" s="279">
        <v>2</v>
      </c>
      <c r="D18" s="280">
        <v>2</v>
      </c>
      <c r="E18" s="278">
        <v>2</v>
      </c>
      <c r="F18" s="279">
        <v>1</v>
      </c>
      <c r="G18" s="280">
        <v>1</v>
      </c>
      <c r="H18" s="281">
        <v>1</v>
      </c>
      <c r="I18" s="276">
        <f t="shared" si="1"/>
        <v>0.16666666666666666</v>
      </c>
    </row>
    <row r="19" spans="1:9" ht="12.75" customHeight="1" x14ac:dyDescent="0.35">
      <c r="A19" s="289" t="s">
        <v>109</v>
      </c>
      <c r="B19" s="278">
        <v>1</v>
      </c>
      <c r="C19" s="279">
        <v>2</v>
      </c>
      <c r="D19" s="280">
        <v>2</v>
      </c>
      <c r="E19" s="278">
        <v>2</v>
      </c>
      <c r="F19" s="279">
        <v>1</v>
      </c>
      <c r="G19" s="280">
        <v>1</v>
      </c>
      <c r="H19" s="281">
        <v>1</v>
      </c>
      <c r="I19" s="290">
        <f t="shared" si="1"/>
        <v>0.16666666666666666</v>
      </c>
    </row>
    <row r="20" spans="1:9" ht="12.75" customHeight="1" x14ac:dyDescent="0.35">
      <c r="A20" s="289" t="s">
        <v>106</v>
      </c>
      <c r="B20" s="278">
        <v>1</v>
      </c>
      <c r="C20" s="279">
        <v>1</v>
      </c>
      <c r="D20" s="280">
        <v>1</v>
      </c>
      <c r="E20" s="278">
        <v>2</v>
      </c>
      <c r="F20" s="279">
        <v>1</v>
      </c>
      <c r="G20" s="280">
        <v>1</v>
      </c>
      <c r="H20" s="281">
        <v>1</v>
      </c>
      <c r="I20" s="276">
        <f t="shared" si="1"/>
        <v>0.12962962962962962</v>
      </c>
    </row>
    <row r="21" spans="1:9" ht="10.5" customHeight="1" thickBot="1" x14ac:dyDescent="0.4">
      <c r="A21" s="291" t="s">
        <v>115</v>
      </c>
      <c r="B21" s="292">
        <v>1</v>
      </c>
      <c r="C21" s="293">
        <v>2</v>
      </c>
      <c r="D21" s="294">
        <v>2</v>
      </c>
      <c r="E21" s="292">
        <v>2</v>
      </c>
      <c r="F21" s="293">
        <v>1</v>
      </c>
      <c r="G21" s="294">
        <v>1</v>
      </c>
      <c r="H21" s="295">
        <v>1</v>
      </c>
      <c r="I21" s="290">
        <f t="shared" si="1"/>
        <v>0.16666666666666666</v>
      </c>
    </row>
    <row r="22" spans="1:9" ht="13.4" customHeight="1" thickBot="1" x14ac:dyDescent="0.4">
      <c r="A22" s="265" t="s">
        <v>64</v>
      </c>
      <c r="B22" s="283"/>
      <c r="C22" s="284"/>
      <c r="D22" s="285"/>
      <c r="E22" s="283"/>
      <c r="F22" s="284"/>
      <c r="G22" s="285"/>
      <c r="H22" s="286"/>
      <c r="I22" s="287"/>
    </row>
    <row r="23" spans="1:9" x14ac:dyDescent="0.35">
      <c r="A23" s="288" t="s">
        <v>107</v>
      </c>
      <c r="B23" s="292">
        <v>1</v>
      </c>
      <c r="C23" s="293">
        <v>2</v>
      </c>
      <c r="D23" s="294">
        <v>2</v>
      </c>
      <c r="E23" s="292">
        <v>2</v>
      </c>
      <c r="F23" s="293">
        <v>1</v>
      </c>
      <c r="G23" s="294">
        <v>1</v>
      </c>
      <c r="H23" s="295">
        <v>1</v>
      </c>
      <c r="I23" s="276">
        <f t="shared" si="1"/>
        <v>0.16666666666666666</v>
      </c>
    </row>
    <row r="24" spans="1:9" ht="27.75" customHeight="1" thickBot="1" x14ac:dyDescent="0.4">
      <c r="A24" s="289" t="s">
        <v>65</v>
      </c>
      <c r="B24" s="292">
        <v>1</v>
      </c>
      <c r="C24" s="293">
        <v>2</v>
      </c>
      <c r="D24" s="294">
        <v>2</v>
      </c>
      <c r="E24" s="292">
        <v>3</v>
      </c>
      <c r="F24" s="293">
        <v>1</v>
      </c>
      <c r="G24" s="294">
        <v>1</v>
      </c>
      <c r="H24" s="295">
        <v>1</v>
      </c>
      <c r="I24" s="276">
        <f t="shared" si="1"/>
        <v>0.18518518518518517</v>
      </c>
    </row>
    <row r="25" spans="1:9" ht="16" thickBot="1" x14ac:dyDescent="0.4">
      <c r="A25" s="296" t="s">
        <v>45</v>
      </c>
      <c r="B25" s="297">
        <f t="shared" ref="B25:H25" si="2">SUM(B7:B24)/17</f>
        <v>0.88235294117647056</v>
      </c>
      <c r="C25" s="297">
        <f t="shared" si="2"/>
        <v>1.6470588235294117</v>
      </c>
      <c r="D25" s="297">
        <f t="shared" si="2"/>
        <v>1.1764705882352942</v>
      </c>
      <c r="E25" s="297">
        <f t="shared" si="2"/>
        <v>1.8235294117647058</v>
      </c>
      <c r="F25" s="297">
        <f t="shared" si="2"/>
        <v>0.88235294117647056</v>
      </c>
      <c r="G25" s="297">
        <f t="shared" si="2"/>
        <v>0.88235294117647056</v>
      </c>
      <c r="H25" s="297">
        <f t="shared" si="2"/>
        <v>0.88235294117647056</v>
      </c>
      <c r="I25" s="298">
        <f>SUM(C27)</f>
        <v>0.10631001371742112</v>
      </c>
    </row>
    <row r="26" spans="1:9" x14ac:dyDescent="0.35">
      <c r="A26" s="299" t="s">
        <v>46</v>
      </c>
      <c r="B26" s="300"/>
      <c r="C26" s="301" t="s">
        <v>47</v>
      </c>
      <c r="D26" s="302"/>
      <c r="E26" s="303"/>
      <c r="F26" s="316" t="s">
        <v>48</v>
      </c>
      <c r="G26" s="304"/>
      <c r="H26" s="305"/>
      <c r="I26" s="304"/>
    </row>
    <row r="27" spans="1:9" x14ac:dyDescent="0.35">
      <c r="A27" s="306">
        <f>SUM(B7:B24)</f>
        <v>15</v>
      </c>
      <c r="B27" s="307"/>
      <c r="C27" s="308">
        <f>SUM(D27*E27)</f>
        <v>0.10631001371742112</v>
      </c>
      <c r="D27" s="309">
        <f>SUM(B7:B24)/54</f>
        <v>0.27777777777777779</v>
      </c>
      <c r="E27" s="310">
        <f>SUM(C7:H24)/324</f>
        <v>0.38271604938271603</v>
      </c>
      <c r="F27" s="311"/>
      <c r="G27" s="311"/>
      <c r="H27" s="311"/>
      <c r="I27" s="312"/>
    </row>
  </sheetData>
  <mergeCells count="1">
    <mergeCell ref="A2:I2"/>
  </mergeCells>
  <dataValidations count="1">
    <dataValidation type="whole" showInputMessage="1" showErrorMessage="1" errorTitle="Out of Range" error="Value must be between 3 - 0_x000a_" sqref="B7:H24" xr:uid="{00000000-0002-0000-0100-000000000000}">
      <formula1>0</formula1>
      <formula2>3</formula2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topLeftCell="A10" zoomScale="98" zoomScaleNormal="98" workbookViewId="0">
      <selection activeCell="B10" sqref="B10"/>
    </sheetView>
  </sheetViews>
  <sheetFormatPr defaultRowHeight="14.5" x14ac:dyDescent="0.35"/>
  <cols>
    <col min="1" max="1" width="52.54296875" customWidth="1"/>
    <col min="2" max="2" width="12.26953125" customWidth="1"/>
    <col min="3" max="3" width="13.1796875" customWidth="1"/>
    <col min="4" max="4" width="13.26953125" customWidth="1"/>
    <col min="5" max="5" width="13.1796875" customWidth="1"/>
    <col min="6" max="6" width="13.54296875" customWidth="1"/>
    <col min="7" max="7" width="12" customWidth="1"/>
    <col min="8" max="8" width="14.26953125" customWidth="1"/>
    <col min="9" max="9" width="16" customWidth="1"/>
  </cols>
  <sheetData>
    <row r="1" spans="1:11" ht="16" thickBot="1" x14ac:dyDescent="0.4">
      <c r="A1" s="318" t="s">
        <v>128</v>
      </c>
      <c r="B1" s="318"/>
      <c r="C1" s="318"/>
      <c r="D1" s="318"/>
      <c r="E1" s="318"/>
      <c r="F1" s="318"/>
      <c r="G1" s="318"/>
      <c r="H1" s="318"/>
      <c r="I1" s="318"/>
    </row>
    <row r="2" spans="1:11" ht="15" thickBot="1" x14ac:dyDescent="0.4">
      <c r="A2" s="234"/>
      <c r="B2" s="68"/>
      <c r="C2" s="77" t="s">
        <v>49</v>
      </c>
      <c r="D2" s="72"/>
      <c r="E2" s="73"/>
      <c r="F2" s="72"/>
      <c r="G2" s="72"/>
      <c r="H2" s="73"/>
      <c r="I2" s="235"/>
      <c r="J2" s="236"/>
      <c r="K2" s="236"/>
    </row>
    <row r="3" spans="1:11" ht="26.5" thickBot="1" x14ac:dyDescent="0.4">
      <c r="A3" s="1" t="s">
        <v>0</v>
      </c>
      <c r="B3" s="182" t="s">
        <v>1</v>
      </c>
      <c r="C3" s="183" t="s">
        <v>2</v>
      </c>
      <c r="D3" s="184" t="s">
        <v>3</v>
      </c>
      <c r="E3" s="185" t="s">
        <v>4</v>
      </c>
      <c r="F3" s="186" t="s">
        <v>5</v>
      </c>
      <c r="G3" s="187" t="s">
        <v>6</v>
      </c>
      <c r="H3" s="188" t="s">
        <v>7</v>
      </c>
      <c r="I3" s="189" t="s">
        <v>8</v>
      </c>
      <c r="J3" s="236"/>
      <c r="K3" s="236"/>
    </row>
    <row r="4" spans="1:11" ht="68.25" customHeight="1" thickBot="1" x14ac:dyDescent="0.4">
      <c r="A4" s="190" t="s">
        <v>66</v>
      </c>
      <c r="B4" s="191" t="s">
        <v>67</v>
      </c>
      <c r="C4" s="192" t="s">
        <v>68</v>
      </c>
      <c r="D4" s="193" t="s">
        <v>69</v>
      </c>
      <c r="E4" s="194" t="s">
        <v>70</v>
      </c>
      <c r="F4" s="195" t="s">
        <v>71</v>
      </c>
      <c r="G4" s="196" t="s">
        <v>72</v>
      </c>
      <c r="H4" s="197" t="s">
        <v>126</v>
      </c>
      <c r="I4" s="198" t="s">
        <v>58</v>
      </c>
      <c r="J4" s="236"/>
      <c r="K4" s="236"/>
    </row>
    <row r="5" spans="1:11" ht="79.5" customHeight="1" thickBot="1" x14ac:dyDescent="0.4">
      <c r="A5" s="199" t="s">
        <v>18</v>
      </c>
      <c r="B5" s="200" t="s">
        <v>73</v>
      </c>
      <c r="C5" s="201" t="s">
        <v>110</v>
      </c>
      <c r="D5" s="202" t="s">
        <v>111</v>
      </c>
      <c r="E5" s="203" t="s">
        <v>22</v>
      </c>
      <c r="F5" s="186" t="s">
        <v>127</v>
      </c>
      <c r="G5" s="187" t="s">
        <v>24</v>
      </c>
      <c r="H5" s="188" t="s">
        <v>74</v>
      </c>
      <c r="I5" s="204" t="s">
        <v>26</v>
      </c>
      <c r="J5" s="236"/>
      <c r="K5" s="236"/>
    </row>
    <row r="6" spans="1:11" ht="12.75" customHeight="1" x14ac:dyDescent="0.35">
      <c r="A6" s="135" t="s">
        <v>75</v>
      </c>
      <c r="B6" s="205">
        <v>1</v>
      </c>
      <c r="C6" s="206">
        <v>1</v>
      </c>
      <c r="D6" s="207">
        <v>1</v>
      </c>
      <c r="E6" s="208">
        <v>1</v>
      </c>
      <c r="F6" s="206">
        <v>1</v>
      </c>
      <c r="G6" s="207">
        <v>1</v>
      </c>
      <c r="H6" s="209">
        <v>1</v>
      </c>
      <c r="I6" s="210">
        <f>SUM((B6/3)*((C6+D6+E6+F6+G6+H6)/18))</f>
        <v>0.1111111111111111</v>
      </c>
      <c r="J6" s="236"/>
      <c r="K6" s="236"/>
    </row>
    <row r="7" spans="1:11" ht="12.75" customHeight="1" x14ac:dyDescent="0.35">
      <c r="A7" s="135" t="s">
        <v>76</v>
      </c>
      <c r="B7" s="211">
        <v>1</v>
      </c>
      <c r="C7" s="212">
        <v>3</v>
      </c>
      <c r="D7" s="213">
        <v>2</v>
      </c>
      <c r="E7" s="214">
        <v>2</v>
      </c>
      <c r="F7" s="212">
        <v>1</v>
      </c>
      <c r="G7" s="213">
        <v>1</v>
      </c>
      <c r="H7" s="215">
        <v>1</v>
      </c>
      <c r="I7" s="216">
        <f t="shared" ref="I7:I15" si="0">SUM((B7/3)*((C7+D7+E7+F7+G7+H7)/18))</f>
        <v>0.18518518518518517</v>
      </c>
      <c r="J7" s="236"/>
      <c r="K7" s="236"/>
    </row>
    <row r="8" spans="1:11" ht="12.75" customHeight="1" x14ac:dyDescent="0.35">
      <c r="A8" s="135" t="s">
        <v>77</v>
      </c>
      <c r="B8" s="211">
        <v>1</v>
      </c>
      <c r="C8" s="212">
        <v>2</v>
      </c>
      <c r="D8" s="213">
        <v>2</v>
      </c>
      <c r="E8" s="214">
        <v>2</v>
      </c>
      <c r="F8" s="212">
        <v>1</v>
      </c>
      <c r="G8" s="213">
        <v>1</v>
      </c>
      <c r="H8" s="215">
        <v>1</v>
      </c>
      <c r="I8" s="216">
        <f t="shared" si="0"/>
        <v>0.16666666666666666</v>
      </c>
      <c r="J8" s="236"/>
      <c r="K8" s="236"/>
    </row>
    <row r="9" spans="1:11" x14ac:dyDescent="0.35">
      <c r="A9" s="135" t="s">
        <v>116</v>
      </c>
      <c r="B9" s="211">
        <v>2</v>
      </c>
      <c r="C9" s="212">
        <v>1</v>
      </c>
      <c r="D9" s="213">
        <v>1</v>
      </c>
      <c r="E9" s="214">
        <v>1</v>
      </c>
      <c r="F9" s="212">
        <v>1</v>
      </c>
      <c r="G9" s="213">
        <v>1</v>
      </c>
      <c r="H9" s="215">
        <v>1</v>
      </c>
      <c r="I9" s="216">
        <f t="shared" si="0"/>
        <v>0.22222222222222221</v>
      </c>
      <c r="J9" s="236"/>
      <c r="K9" s="236"/>
    </row>
    <row r="10" spans="1:11" ht="21" customHeight="1" x14ac:dyDescent="0.35">
      <c r="A10" s="174" t="s">
        <v>117</v>
      </c>
      <c r="B10" s="211">
        <v>1</v>
      </c>
      <c r="C10" s="212">
        <v>1</v>
      </c>
      <c r="D10" s="213">
        <v>1</v>
      </c>
      <c r="E10" s="214">
        <v>2</v>
      </c>
      <c r="F10" s="212">
        <v>1</v>
      </c>
      <c r="G10" s="213">
        <v>1</v>
      </c>
      <c r="H10" s="215">
        <v>1</v>
      </c>
      <c r="I10" s="216">
        <f t="shared" si="0"/>
        <v>0.12962962962962962</v>
      </c>
      <c r="J10" s="236"/>
      <c r="K10" s="236"/>
    </row>
    <row r="11" spans="1:11" ht="15.75" customHeight="1" x14ac:dyDescent="0.35">
      <c r="A11" s="135" t="s">
        <v>118</v>
      </c>
      <c r="B11" s="211">
        <v>1</v>
      </c>
      <c r="C11" s="212">
        <v>2</v>
      </c>
      <c r="D11" s="213">
        <v>1</v>
      </c>
      <c r="E11" s="214">
        <v>2</v>
      </c>
      <c r="F11" s="212">
        <v>1</v>
      </c>
      <c r="G11" s="213">
        <v>1</v>
      </c>
      <c r="H11" s="215">
        <v>1</v>
      </c>
      <c r="I11" s="216">
        <f t="shared" si="0"/>
        <v>0.14814814814814814</v>
      </c>
      <c r="J11" s="236"/>
      <c r="K11" s="236"/>
    </row>
    <row r="12" spans="1:11" ht="13.4" customHeight="1" x14ac:dyDescent="0.35">
      <c r="A12" s="217" t="s">
        <v>78</v>
      </c>
      <c r="B12" s="218"/>
      <c r="C12" s="219"/>
      <c r="D12" s="220"/>
      <c r="E12" s="221"/>
      <c r="F12" s="219"/>
      <c r="G12" s="220"/>
      <c r="H12" s="222"/>
      <c r="I12" s="216">
        <f t="shared" si="0"/>
        <v>0</v>
      </c>
      <c r="J12" s="236"/>
      <c r="K12" s="236"/>
    </row>
    <row r="13" spans="1:11" ht="21.75" customHeight="1" x14ac:dyDescent="0.35">
      <c r="A13" s="223" t="s">
        <v>141</v>
      </c>
      <c r="B13" s="213">
        <v>1</v>
      </c>
      <c r="C13" s="212">
        <v>2</v>
      </c>
      <c r="D13" s="213">
        <v>2</v>
      </c>
      <c r="E13" s="214">
        <v>2</v>
      </c>
      <c r="F13" s="212">
        <v>1</v>
      </c>
      <c r="G13" s="213">
        <v>1</v>
      </c>
      <c r="H13" s="215">
        <v>1</v>
      </c>
      <c r="I13" s="216">
        <f t="shared" si="0"/>
        <v>0.16666666666666666</v>
      </c>
      <c r="J13" s="236"/>
      <c r="K13" s="236"/>
    </row>
    <row r="14" spans="1:11" ht="12.75" customHeight="1" x14ac:dyDescent="0.35">
      <c r="A14" s="223" t="s">
        <v>119</v>
      </c>
      <c r="B14" s="213">
        <v>1</v>
      </c>
      <c r="C14" s="212">
        <v>1</v>
      </c>
      <c r="D14" s="213">
        <v>1</v>
      </c>
      <c r="E14" s="214">
        <v>2</v>
      </c>
      <c r="F14" s="212">
        <v>1</v>
      </c>
      <c r="G14" s="213">
        <v>1</v>
      </c>
      <c r="H14" s="215">
        <v>1</v>
      </c>
      <c r="I14" s="216">
        <f t="shared" si="0"/>
        <v>0.12962962962962962</v>
      </c>
      <c r="J14" s="236"/>
      <c r="K14" s="236"/>
    </row>
    <row r="15" spans="1:11" ht="12.65" customHeight="1" thickBot="1" x14ac:dyDescent="0.4">
      <c r="A15" s="224" t="s">
        <v>79</v>
      </c>
      <c r="B15" s="225">
        <v>1</v>
      </c>
      <c r="C15" s="226">
        <v>2</v>
      </c>
      <c r="D15" s="225">
        <v>2</v>
      </c>
      <c r="E15" s="227">
        <v>1</v>
      </c>
      <c r="F15" s="226">
        <v>1</v>
      </c>
      <c r="G15" s="225">
        <v>1</v>
      </c>
      <c r="H15" s="228">
        <v>1</v>
      </c>
      <c r="I15" s="229">
        <f t="shared" si="0"/>
        <v>0.14814814814814814</v>
      </c>
      <c r="J15" s="236"/>
      <c r="K15" s="236"/>
    </row>
    <row r="16" spans="1:11" ht="15" thickBot="1" x14ac:dyDescent="0.4">
      <c r="A16" s="230" t="s">
        <v>80</v>
      </c>
      <c r="B16" s="231">
        <f t="shared" ref="B16:H16" si="1">SUM(B6:B15)/11</f>
        <v>0.90909090909090906</v>
      </c>
      <c r="C16" s="231">
        <f t="shared" si="1"/>
        <v>1.3636363636363635</v>
      </c>
      <c r="D16" s="231">
        <f t="shared" si="1"/>
        <v>1.1818181818181819</v>
      </c>
      <c r="E16" s="231">
        <f t="shared" si="1"/>
        <v>1.3636363636363635</v>
      </c>
      <c r="F16" s="231">
        <f t="shared" si="1"/>
        <v>0.81818181818181823</v>
      </c>
      <c r="G16" s="231">
        <f t="shared" si="1"/>
        <v>0.81818181818181823</v>
      </c>
      <c r="H16" s="231">
        <f t="shared" si="1"/>
        <v>0.81818181818181823</v>
      </c>
      <c r="I16" s="232">
        <f>SUM(B18)</f>
        <v>9.0020576131687249E-2</v>
      </c>
      <c r="J16" s="236"/>
      <c r="K16" s="236"/>
    </row>
    <row r="17" spans="1:11" x14ac:dyDescent="0.35">
      <c r="A17" s="51" t="s">
        <v>46</v>
      </c>
      <c r="B17" s="53" t="s">
        <v>81</v>
      </c>
      <c r="C17" s="54"/>
      <c r="D17" s="55"/>
      <c r="E17" s="52"/>
      <c r="F17" s="57"/>
      <c r="G17" s="57"/>
      <c r="H17" s="134"/>
      <c r="I17" s="57"/>
      <c r="J17" s="236"/>
      <c r="K17" s="236"/>
    </row>
    <row r="18" spans="1:11" x14ac:dyDescent="0.35">
      <c r="A18" s="58">
        <f>SUM(B6:B15)</f>
        <v>10</v>
      </c>
      <c r="B18" s="60">
        <f>SUM(C18*D18)</f>
        <v>9.0020576131687249E-2</v>
      </c>
      <c r="C18" s="61">
        <f>SUM(B6:B15)/36</f>
        <v>0.27777777777777779</v>
      </c>
      <c r="D18" s="62">
        <f>SUM(C6:H15)/216</f>
        <v>0.32407407407407407</v>
      </c>
      <c r="E18" s="233"/>
      <c r="F18" s="233"/>
      <c r="G18" s="233"/>
      <c r="H18" s="66"/>
      <c r="I18" s="233"/>
      <c r="J18" s="236"/>
      <c r="K18" s="236"/>
    </row>
    <row r="19" spans="1:11" x14ac:dyDescent="0.35">
      <c r="A19" s="236"/>
      <c r="B19" s="236"/>
      <c r="C19" s="236"/>
      <c r="D19" s="236"/>
      <c r="E19" s="236"/>
      <c r="F19" s="236"/>
      <c r="G19" s="236"/>
      <c r="H19" s="236"/>
      <c r="I19" s="236"/>
      <c r="J19" s="236"/>
      <c r="K19" s="236"/>
    </row>
  </sheetData>
  <mergeCells count="1">
    <mergeCell ref="A1:I1"/>
  </mergeCells>
  <dataValidations count="1">
    <dataValidation type="whole" showInputMessage="1" showErrorMessage="1" errorTitle="Out of Range" error="Value must be between 3 - 0_x000a_" sqref="B6:H15" xr:uid="{00000000-0002-0000-0200-000000000000}">
      <formula1>0</formula1>
      <formula2>3</formula2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6"/>
  <sheetViews>
    <sheetView topLeftCell="A13" zoomScale="106" zoomScaleNormal="106" workbookViewId="0">
      <selection activeCell="N28" sqref="N28"/>
    </sheetView>
  </sheetViews>
  <sheetFormatPr defaultRowHeight="14.5" x14ac:dyDescent="0.35"/>
  <cols>
    <col min="1" max="1" width="27" customWidth="1"/>
    <col min="2" max="2" width="14.1796875" customWidth="1"/>
    <col min="3" max="3" width="12.453125" customWidth="1"/>
    <col min="4" max="4" width="13" customWidth="1"/>
    <col min="5" max="5" width="14.453125" customWidth="1"/>
    <col min="6" max="6" width="12.7265625" customWidth="1"/>
    <col min="7" max="7" width="13.54296875" customWidth="1"/>
    <col min="8" max="8" width="17.1796875" customWidth="1"/>
    <col min="9" max="9" width="14.81640625" customWidth="1"/>
  </cols>
  <sheetData>
    <row r="1" spans="1:9" ht="16" thickBot="1" x14ac:dyDescent="0.4">
      <c r="A1" s="318" t="s">
        <v>142</v>
      </c>
      <c r="B1" s="318"/>
      <c r="C1" s="318"/>
      <c r="D1" s="318"/>
      <c r="E1" s="318"/>
      <c r="F1" s="318"/>
      <c r="G1" s="318"/>
      <c r="H1" s="318"/>
      <c r="I1" s="318"/>
    </row>
    <row r="2" spans="1:9" ht="15" thickBot="1" x14ac:dyDescent="0.4">
      <c r="A2" s="76"/>
      <c r="B2" s="68"/>
      <c r="C2" s="77" t="s">
        <v>49</v>
      </c>
      <c r="D2" s="72"/>
      <c r="E2" s="73"/>
      <c r="F2" s="72"/>
      <c r="G2" s="72"/>
      <c r="H2" s="73"/>
      <c r="I2" s="74"/>
    </row>
    <row r="3" spans="1:9" ht="23.5" thickBot="1" x14ac:dyDescent="0.4">
      <c r="A3" s="140" t="s">
        <v>0</v>
      </c>
      <c r="B3" s="2" t="s">
        <v>1</v>
      </c>
      <c r="C3" s="3" t="s">
        <v>2</v>
      </c>
      <c r="D3" s="141" t="s">
        <v>3</v>
      </c>
      <c r="E3" s="82" t="s">
        <v>4</v>
      </c>
      <c r="F3" s="83" t="s">
        <v>5</v>
      </c>
      <c r="G3" s="7" t="s">
        <v>6</v>
      </c>
      <c r="H3" s="8" t="s">
        <v>7</v>
      </c>
      <c r="I3" s="9" t="s">
        <v>8</v>
      </c>
    </row>
    <row r="4" spans="1:9" ht="79.5" customHeight="1" thickBot="1" x14ac:dyDescent="0.4">
      <c r="A4" s="84" t="s">
        <v>125</v>
      </c>
      <c r="B4" s="85" t="s">
        <v>82</v>
      </c>
      <c r="C4" s="86" t="s">
        <v>83</v>
      </c>
      <c r="D4" s="87" t="s">
        <v>84</v>
      </c>
      <c r="E4" s="88" t="s">
        <v>85</v>
      </c>
      <c r="F4" s="89" t="s">
        <v>86</v>
      </c>
      <c r="G4" s="90" t="s">
        <v>87</v>
      </c>
      <c r="H4" s="91" t="s">
        <v>88</v>
      </c>
      <c r="I4" s="92" t="s">
        <v>58</v>
      </c>
    </row>
    <row r="5" spans="1:9" ht="36.75" customHeight="1" thickBot="1" x14ac:dyDescent="0.4">
      <c r="A5" s="93" t="s">
        <v>18</v>
      </c>
      <c r="B5" s="94" t="s">
        <v>89</v>
      </c>
      <c r="C5" s="142" t="s">
        <v>90</v>
      </c>
      <c r="D5" s="143" t="s">
        <v>91</v>
      </c>
      <c r="E5" s="97" t="s">
        <v>92</v>
      </c>
      <c r="F5" s="98" t="s">
        <v>93</v>
      </c>
      <c r="G5" s="99" t="s">
        <v>94</v>
      </c>
      <c r="H5" s="100" t="s">
        <v>95</v>
      </c>
      <c r="I5" s="101" t="s">
        <v>26</v>
      </c>
    </row>
    <row r="6" spans="1:9" ht="13.4" customHeight="1" thickBot="1" x14ac:dyDescent="0.4">
      <c r="A6" s="172" t="s">
        <v>79</v>
      </c>
      <c r="B6" s="138"/>
      <c r="C6" s="136"/>
      <c r="D6" s="137"/>
      <c r="E6" s="138"/>
      <c r="F6" s="136"/>
      <c r="G6" s="137"/>
      <c r="H6" s="144"/>
      <c r="I6" s="34"/>
    </row>
    <row r="7" spans="1:9" ht="13.4" customHeight="1" thickBot="1" x14ac:dyDescent="0.4">
      <c r="A7" s="162" t="s">
        <v>96</v>
      </c>
      <c r="B7" s="45"/>
      <c r="C7" s="127"/>
      <c r="D7" s="45"/>
      <c r="E7" s="126"/>
      <c r="F7" s="127"/>
      <c r="G7" s="45"/>
      <c r="H7" s="46"/>
      <c r="I7" s="34"/>
    </row>
    <row r="8" spans="1:9" ht="12.75" customHeight="1" thickBot="1" x14ac:dyDescent="0.4">
      <c r="A8" s="35" t="s">
        <v>31</v>
      </c>
      <c r="B8" s="42">
        <v>2</v>
      </c>
      <c r="C8" s="42">
        <v>2</v>
      </c>
      <c r="D8" s="43">
        <v>1</v>
      </c>
      <c r="E8" s="44">
        <v>2</v>
      </c>
      <c r="F8" s="43">
        <v>1</v>
      </c>
      <c r="G8" s="45">
        <v>1</v>
      </c>
      <c r="H8" s="46">
        <v>1</v>
      </c>
      <c r="I8" s="34">
        <f>I9</f>
        <v>0.29629629629629628</v>
      </c>
    </row>
    <row r="9" spans="1:9" ht="12.75" customHeight="1" thickBot="1" x14ac:dyDescent="0.4">
      <c r="A9" s="41" t="s">
        <v>32</v>
      </c>
      <c r="B9" s="42">
        <v>2</v>
      </c>
      <c r="C9" s="42">
        <v>2</v>
      </c>
      <c r="D9" s="43">
        <v>1</v>
      </c>
      <c r="E9" s="44">
        <v>2</v>
      </c>
      <c r="F9" s="43">
        <v>1</v>
      </c>
      <c r="G9" s="45">
        <v>1</v>
      </c>
      <c r="H9" s="46">
        <v>1</v>
      </c>
      <c r="I9" s="34">
        <f>SUM((B9/3)*((C9+D9+E9+F9+G9+H9)/18))</f>
        <v>0.29629629629629628</v>
      </c>
    </row>
    <row r="10" spans="1:9" ht="12.75" customHeight="1" thickBot="1" x14ac:dyDescent="0.4">
      <c r="A10" s="47" t="s">
        <v>33</v>
      </c>
      <c r="B10" s="42">
        <v>2</v>
      </c>
      <c r="C10" s="42">
        <v>2</v>
      </c>
      <c r="D10" s="43">
        <v>1</v>
      </c>
      <c r="E10" s="44">
        <v>2</v>
      </c>
      <c r="F10" s="43">
        <v>1</v>
      </c>
      <c r="G10" s="45">
        <v>1</v>
      </c>
      <c r="H10" s="46">
        <v>1</v>
      </c>
      <c r="I10" s="145">
        <f>SUM((B10/3)*((C10+D10+E10+F10+G10+H10)/18))</f>
        <v>0.29629629629629628</v>
      </c>
    </row>
    <row r="11" spans="1:9" ht="13.4" customHeight="1" thickBot="1" x14ac:dyDescent="0.4">
      <c r="A11" s="162" t="s">
        <v>97</v>
      </c>
      <c r="B11" s="146"/>
      <c r="C11" s="147"/>
      <c r="D11" s="148"/>
      <c r="E11" s="146"/>
      <c r="F11" s="147"/>
      <c r="G11" s="148"/>
      <c r="H11" s="149"/>
      <c r="I11" s="150"/>
    </row>
    <row r="12" spans="1:9" ht="12.75" customHeight="1" thickBot="1" x14ac:dyDescent="0.4">
      <c r="A12" s="108" t="s">
        <v>29</v>
      </c>
      <c r="B12" s="42">
        <v>1</v>
      </c>
      <c r="C12" s="42">
        <v>2</v>
      </c>
      <c r="D12" s="43">
        <v>1</v>
      </c>
      <c r="E12" s="44">
        <v>2</v>
      </c>
      <c r="F12" s="43">
        <v>1</v>
      </c>
      <c r="G12" s="45">
        <v>1</v>
      </c>
      <c r="H12" s="46">
        <v>1</v>
      </c>
      <c r="I12" s="151">
        <f t="shared" ref="I12:I19" si="0">SUM((B12/3)*((C12+D12+E12+F12+G12+H12)/18))</f>
        <v>0.14814814814814814</v>
      </c>
    </row>
    <row r="13" spans="1:9" ht="12.75" customHeight="1" thickBot="1" x14ac:dyDescent="0.4">
      <c r="A13" s="152" t="s">
        <v>30</v>
      </c>
      <c r="B13" s="42">
        <v>1</v>
      </c>
      <c r="C13" s="42">
        <v>2</v>
      </c>
      <c r="D13" s="43">
        <v>1</v>
      </c>
      <c r="E13" s="44">
        <v>2</v>
      </c>
      <c r="F13" s="43">
        <v>1</v>
      </c>
      <c r="G13" s="45">
        <v>1</v>
      </c>
      <c r="H13" s="46">
        <v>1</v>
      </c>
      <c r="I13" s="34">
        <f t="shared" si="0"/>
        <v>0.14814814814814814</v>
      </c>
    </row>
    <row r="14" spans="1:9" ht="12.75" customHeight="1" thickBot="1" x14ac:dyDescent="0.4">
      <c r="A14" s="152" t="s">
        <v>35</v>
      </c>
      <c r="B14" s="42">
        <v>1</v>
      </c>
      <c r="C14" s="42">
        <v>2</v>
      </c>
      <c r="D14" s="43">
        <v>1</v>
      </c>
      <c r="E14" s="44">
        <v>2</v>
      </c>
      <c r="F14" s="43">
        <v>1</v>
      </c>
      <c r="G14" s="45">
        <v>1</v>
      </c>
      <c r="H14" s="46">
        <v>1</v>
      </c>
      <c r="I14" s="34">
        <f t="shared" si="0"/>
        <v>0.14814814814814814</v>
      </c>
    </row>
    <row r="15" spans="1:9" ht="12.75" customHeight="1" thickBot="1" x14ac:dyDescent="0.4">
      <c r="A15" s="152" t="s">
        <v>39</v>
      </c>
      <c r="B15" s="42">
        <v>1</v>
      </c>
      <c r="C15" s="42">
        <v>1</v>
      </c>
      <c r="D15" s="43">
        <v>1</v>
      </c>
      <c r="E15" s="44">
        <v>2</v>
      </c>
      <c r="F15" s="43">
        <v>1</v>
      </c>
      <c r="G15" s="45">
        <v>1</v>
      </c>
      <c r="H15" s="46">
        <v>1</v>
      </c>
      <c r="I15" s="34">
        <f t="shared" si="0"/>
        <v>0.12962962962962962</v>
      </c>
    </row>
    <row r="16" spans="1:9" ht="12.75" customHeight="1" thickBot="1" x14ac:dyDescent="0.4">
      <c r="A16" s="152" t="s">
        <v>40</v>
      </c>
      <c r="B16" s="42">
        <v>1</v>
      </c>
      <c r="C16" s="42">
        <v>2</v>
      </c>
      <c r="D16" s="43">
        <v>1</v>
      </c>
      <c r="E16" s="44">
        <v>2</v>
      </c>
      <c r="F16" s="43">
        <v>1</v>
      </c>
      <c r="G16" s="45">
        <v>1</v>
      </c>
      <c r="H16" s="46">
        <v>2</v>
      </c>
      <c r="I16" s="153">
        <f t="shared" si="0"/>
        <v>0.16666666666666666</v>
      </c>
    </row>
    <row r="17" spans="1:9" ht="12.75" customHeight="1" thickBot="1" x14ac:dyDescent="0.4">
      <c r="A17" s="154" t="s">
        <v>41</v>
      </c>
      <c r="B17" s="155">
        <v>1</v>
      </c>
      <c r="C17" s="155">
        <v>2</v>
      </c>
      <c r="D17" s="156">
        <v>1</v>
      </c>
      <c r="E17" s="157">
        <v>2</v>
      </c>
      <c r="F17" s="156">
        <v>1</v>
      </c>
      <c r="G17" s="116">
        <v>1</v>
      </c>
      <c r="H17" s="117">
        <v>1</v>
      </c>
      <c r="I17" s="153">
        <f t="shared" si="0"/>
        <v>0.14814814814814814</v>
      </c>
    </row>
    <row r="18" spans="1:9" ht="12.75" customHeight="1" thickBot="1" x14ac:dyDescent="0.4">
      <c r="A18" s="152" t="s">
        <v>42</v>
      </c>
      <c r="B18" s="42">
        <v>1</v>
      </c>
      <c r="C18" s="42">
        <v>2</v>
      </c>
      <c r="D18" s="43">
        <v>1</v>
      </c>
      <c r="E18" s="44">
        <v>2</v>
      </c>
      <c r="F18" s="43">
        <v>1</v>
      </c>
      <c r="G18" s="45">
        <v>1</v>
      </c>
      <c r="H18" s="46">
        <v>1</v>
      </c>
      <c r="I18" s="34">
        <f t="shared" si="0"/>
        <v>0.14814814814814814</v>
      </c>
    </row>
    <row r="19" spans="1:9" ht="12.75" customHeight="1" thickBot="1" x14ac:dyDescent="0.4">
      <c r="A19" s="152" t="s">
        <v>43</v>
      </c>
      <c r="B19" s="42">
        <v>1</v>
      </c>
      <c r="C19" s="42">
        <v>2</v>
      </c>
      <c r="D19" s="43">
        <v>1</v>
      </c>
      <c r="E19" s="44">
        <v>2</v>
      </c>
      <c r="F19" s="43">
        <v>1</v>
      </c>
      <c r="G19" s="45">
        <v>1</v>
      </c>
      <c r="H19" s="46">
        <v>1</v>
      </c>
      <c r="I19" s="145">
        <f t="shared" si="0"/>
        <v>0.14814814814814814</v>
      </c>
    </row>
    <row r="20" spans="1:9" ht="12.75" customHeight="1" thickBot="1" x14ac:dyDescent="0.4">
      <c r="A20" s="152" t="s">
        <v>98</v>
      </c>
      <c r="B20" s="126">
        <v>1</v>
      </c>
      <c r="C20" s="127">
        <v>2</v>
      </c>
      <c r="D20" s="45">
        <v>2</v>
      </c>
      <c r="E20" s="126">
        <v>2</v>
      </c>
      <c r="F20" s="127">
        <v>1</v>
      </c>
      <c r="G20" s="45">
        <v>1</v>
      </c>
      <c r="H20" s="46">
        <v>1</v>
      </c>
      <c r="I20" s="145">
        <f>SUM((B20/3)*((C20+D20+E20+F20+G20+H20)/18))</f>
        <v>0.16666666666666666</v>
      </c>
    </row>
    <row r="21" spans="1:9" ht="26.25" customHeight="1" thickBot="1" x14ac:dyDescent="0.4">
      <c r="A21" s="125" t="s">
        <v>99</v>
      </c>
      <c r="B21" s="158">
        <v>2</v>
      </c>
      <c r="C21" s="159">
        <v>2</v>
      </c>
      <c r="D21" s="39">
        <v>2</v>
      </c>
      <c r="E21" s="158">
        <v>2</v>
      </c>
      <c r="F21" s="159">
        <v>1</v>
      </c>
      <c r="G21" s="39">
        <v>1</v>
      </c>
      <c r="H21" s="40">
        <v>1</v>
      </c>
      <c r="I21" s="165">
        <f>SUM((B21/3)*((C21+D21+E21+F21+G21+H21)/18))</f>
        <v>0.33333333333333331</v>
      </c>
    </row>
    <row r="22" spans="1:9" ht="12.75" customHeight="1" thickBot="1" x14ac:dyDescent="0.4">
      <c r="A22" s="124" t="s">
        <v>114</v>
      </c>
      <c r="B22" s="158">
        <v>1</v>
      </c>
      <c r="C22" s="159">
        <v>2</v>
      </c>
      <c r="D22" s="39">
        <v>2</v>
      </c>
      <c r="E22" s="158">
        <v>2</v>
      </c>
      <c r="F22" s="159">
        <v>1</v>
      </c>
      <c r="G22" s="39">
        <v>1</v>
      </c>
      <c r="H22" s="40">
        <v>1</v>
      </c>
      <c r="I22" s="166">
        <f>SUM((B22/3)*((C22+D22+E22+F22+G22+H22)/18))</f>
        <v>0.16666666666666666</v>
      </c>
    </row>
    <row r="23" spans="1:9" ht="12.75" customHeight="1" thickBot="1" x14ac:dyDescent="0.4">
      <c r="A23" s="160" t="s">
        <v>100</v>
      </c>
      <c r="B23" s="158">
        <v>1</v>
      </c>
      <c r="C23" s="159">
        <v>2</v>
      </c>
      <c r="D23" s="39">
        <v>2</v>
      </c>
      <c r="E23" s="158">
        <v>2</v>
      </c>
      <c r="F23" s="159">
        <v>1</v>
      </c>
      <c r="G23" s="39">
        <v>1</v>
      </c>
      <c r="H23" s="40">
        <v>1</v>
      </c>
      <c r="I23" s="161">
        <f>SUM((B23/3)*((C23+D23+E23+F23+G23+H23)/18))</f>
        <v>0.16666666666666666</v>
      </c>
    </row>
    <row r="24" spans="1:9" ht="15" thickBot="1" x14ac:dyDescent="0.4">
      <c r="A24" s="129" t="s">
        <v>80</v>
      </c>
      <c r="B24" s="130">
        <f>SUM(B6:B23)/14</f>
        <v>1.3571428571428572</v>
      </c>
      <c r="C24" s="130">
        <f t="shared" ref="C24:H24" si="1">SUM(C6:C23)/14</f>
        <v>2.0714285714285716</v>
      </c>
      <c r="D24" s="130">
        <f t="shared" si="1"/>
        <v>1.3571428571428572</v>
      </c>
      <c r="E24" s="130">
        <f t="shared" si="1"/>
        <v>2.1428571428571428</v>
      </c>
      <c r="F24" s="130">
        <f t="shared" si="1"/>
        <v>1.0714285714285714</v>
      </c>
      <c r="G24" s="130">
        <f t="shared" si="1"/>
        <v>1.0714285714285714</v>
      </c>
      <c r="H24" s="130">
        <f t="shared" si="1"/>
        <v>1.1428571428571428</v>
      </c>
      <c r="I24" s="139">
        <f>SUM(C26)</f>
        <v>0.22260015117157972</v>
      </c>
    </row>
    <row r="25" spans="1:9" x14ac:dyDescent="0.35">
      <c r="A25" s="132" t="s">
        <v>46</v>
      </c>
      <c r="B25" s="133"/>
      <c r="C25" s="53" t="s">
        <v>47</v>
      </c>
      <c r="D25" s="54"/>
      <c r="E25" s="55"/>
      <c r="F25" s="56" t="s">
        <v>48</v>
      </c>
      <c r="G25" s="57"/>
      <c r="H25" s="134"/>
      <c r="I25" s="57"/>
    </row>
    <row r="26" spans="1:9" x14ac:dyDescent="0.35">
      <c r="A26" s="58">
        <f>SUM(B6:B23)</f>
        <v>19</v>
      </c>
      <c r="B26" s="63"/>
      <c r="C26" s="60">
        <f>SUM(D26*E26)</f>
        <v>0.22260015117157972</v>
      </c>
      <c r="D26" s="61">
        <f>SUM(B6:B23)/42</f>
        <v>0.45238095238095238</v>
      </c>
      <c r="E26" s="62">
        <f>SUM(C6:H23)/252</f>
        <v>0.49206349206349204</v>
      </c>
      <c r="F26" s="75"/>
      <c r="G26" s="75"/>
      <c r="H26" s="75"/>
      <c r="I26" s="75"/>
    </row>
  </sheetData>
  <mergeCells count="1">
    <mergeCell ref="A1:I1"/>
  </mergeCells>
  <dataValidations count="3">
    <dataValidation type="whole" showInputMessage="1" showErrorMessage="1" errorTitle="Out of Range" error="Value must be between 0 - 3_x000a_" sqref="B20:H23 B11:H11 B6:H6" xr:uid="{00000000-0002-0000-0300-000000000000}">
      <formula1>0</formula1>
      <formula2>3</formula2>
    </dataValidation>
    <dataValidation type="whole" showErrorMessage="1" errorTitle="Out of Range" error="Value must be between 0 - 3_x000a_" prompt="_x000a_" sqref="B8:H10 B12:H19" xr:uid="{00000000-0002-0000-0300-000001000000}">
      <formula1>0</formula1>
      <formula2>3</formula2>
    </dataValidation>
    <dataValidation type="whole" showInputMessage="1" showErrorMessage="1" errorTitle="Out of Range" error="Value must be between 3 - 0_x000a_" sqref="B7:H7" xr:uid="{78420CCD-FBFB-4435-85AF-4845D0F0C852}">
      <formula1>0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Infection Hazards</vt:lpstr>
      <vt:lpstr>Procedural Hazard ASC</vt:lpstr>
      <vt:lpstr>Procedural Hazards ASC 2</vt:lpstr>
      <vt:lpstr>Compliance</vt:lpstr>
      <vt:lpstr>Exposures</vt:lpstr>
    </vt:vector>
  </TitlesOfParts>
  <Company>Yakima Valley Memorial Hospital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Bell, Allan</dc:creator>
  <cp:lastModifiedBy>Akshay Tavkar</cp:lastModifiedBy>
  <dcterms:created xsi:type="dcterms:W3CDTF">2020-01-16T17:19:02Z</dcterms:created>
  <dcterms:modified xsi:type="dcterms:W3CDTF">2024-06-25T15:40:55Z</dcterms:modified>
</cp:coreProperties>
</file>